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41" documentId="120_S{2AC9BD13-BADA-5192-A53E-5A8FF88502F6}" xr6:coauthVersionLast="47" xr6:coauthVersionMax="47" xr10:uidLastSave="{63A4F7C1-0F1B-49A8-8540-B36D508FC8D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<sst xmlns="http://schemas.openxmlformats.org/spreadsheetml/2006/main" count="181536" uniqueCount="39143">
  <si>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</si>
  <si>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</si>
  <si>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</si>
  <si>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</si>
  <si>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</si>
  <si>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</si>
  <si>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</si>
  <si>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</si>
  <si>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</si>
  <si>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</si>
  <si>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</si>
  <si>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</si>
  <si>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</si>
  <si>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</si>
  <si>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</si>
  <si>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</si>
  <si>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</si>
  <si>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</si>
  <si>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</si>
  <si>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</si>
  <si>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</si>
  <si>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</si>
  <si>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</si>
  <si>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</si>
  <si>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</si>
  <si>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</si>
  <si>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</si>
  <si>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</si>
  <si>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</si>
  <si>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</si>
  <si>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</si>
  <si>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</si>
  <si>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</si>
  <si>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</si>
  <si>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</si>
  <si>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</si>
  <si>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</si>
  <si>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</si>
  <si>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</si>
  <si>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</si>
  <si>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</si>
  <si>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</si>
  <si>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</si>
  <si>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</si>
  <si>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</si>
  <si>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</si>
  <si>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</si>
  <si>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</si>
  <si>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</si>
  <si>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</si>
  <si>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</si>
  <si>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</si>
  <si>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</si>
  <si>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</si>
  <si>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</si>
  <si>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</si>
  <si>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</si>
  <si>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</si>
  <si>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</si>
  <si>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</si>
  <si>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</si>
  <si>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</si>
  <si>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</si>
  <si>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</si>
  <si>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</si>
  <si>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</si>
  <si>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</si>
  <si>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</si>
  <si>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</si>
  <si>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</si>
  <si>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</si>
  <si>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</si>
  <si>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</si>
  <si>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</si>
  <si>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</si>
  <si>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</si>
  <si>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</si>
  <si>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</si>
  <si>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</si>
  <si>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</si>
  <si>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</si>
  <si>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</si>
  <si>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</si>
  <si>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</si>
  <si>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</si>
  <si>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</si>
  <si>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</si>
  <si>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</si>
  <si>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</si>
  <si>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</si>
  <si>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</si>
  <si>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</si>
  <si>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</si>
  <si>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</si>
  <si>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</si>
  <si>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</si>
  <si>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</si>
  <si>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</si>
  <si>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</si>
  <si>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</si>
  <si>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</si>
  <si>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</si>
  <si>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</si>
  <si>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</si>
  <si>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</si>
  <si>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</si>
  <si>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</si>
  <si>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</si>
  <si>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</si>
  <si>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</si>
  <si>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</si>
  <si>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</si>
  <si>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</si>
  <si>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</si>
  <si>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</si>
  <si>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</si>
  <si>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</si>
  <si>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</si>
  <si>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</si>
  <si>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</si>
  <si>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</si>
  <si>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</si>
  <si>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</si>
  <si>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</si>
  <si>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</si>
  <si>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</si>
  <si>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</si>
  <si>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</si>
  <si>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</si>
  <si>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</si>
  <si>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</si>
  <si>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</si>
  <si>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</si>
  <si>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</si>
  <si>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</si>
  <si>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</si>
  <si>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</si>
  <si>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</si>
  <si>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</si>
  <si>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</si>
  <si>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</si>
  <si>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</si>
  <si>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</si>
  <si>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</si>
  <si>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</si>
  <si>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</si>
  <si>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</si>
  <si>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</si>
  <si>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</si>
  <si>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</si>
  <si>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</si>
  <si>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</si>
  <si>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</si>
  <si>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</si>
  <si>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</si>
  <si>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</si>
  <si>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</si>
  <si>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</si>
  <si>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</si>
  <si>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</si>
  <si>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</si>
  <si>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</si>
  <si>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</si>
  <si>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</si>
  <si>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</si>
  <si>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</si>
  <si>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</si>
  <si>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</si>
  <si>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</si>
  <si>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</si>
  <si>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</si>
  <si>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</si>
  <si>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</si>
  <si>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</si>
  <si>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</si>
  <si>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</si>
  <si>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</si>
  <si>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</si>
  <si>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</si>
  <si>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</si>
  <si>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</si>
  <si>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</si>
  <si>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</si>
  <si>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</si>
  <si>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</si>
  <si>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</si>
  <si>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</si>
  <si>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</si>
  <si>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</si>
  <si>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</si>
  <si>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</si>
  <si>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</si>
  <si>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</si>
  <si>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</si>
  <si>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</si>
  <si>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</si>
  <si>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</si>
  <si>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</si>
  <si>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</si>
  <si>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</si>
  <si>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</si>
  <si>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</si>
  <si>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</si>
  <si>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</si>
  <si>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</si>
  <si>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</si>
  <si>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</si>
  <si>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</si>
  <si>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</si>
  <si>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</si>
  <si>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</si>
  <si>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</si>
  <si>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</si>
  <si>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</si>
  <si>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</si>
  <si>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</si>
  <si>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</si>
  <si>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</si>
  <si>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</si>
  <si>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</si>
  <si>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</si>
  <si>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</si>
  <si>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</si>
  <si>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</si>
  <si>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</si>
  <si>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</si>
  <si>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</si>
  <si>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</si>
  <si>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</si>
  <si>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</si>
  <si>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</si>
  <si>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</si>
  <si>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</si>
  <si>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</si>
  <si>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</si>
  <si>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</si>
  <si>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</si>
  <si>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</si>
  <si>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</si>
  <si>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</si>
  <si>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</si>
  <si>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</si>
  <si>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</si>
  <si>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</si>
  <si>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</si>
  <si>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</si>
  <si>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</si>
  <si>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</si>
  <si>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</si>
  <si>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</si>
  <si>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</si>
  <si>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</si>
  <si>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</si>
  <si>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</si>
  <si>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</si>
  <si>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</si>
  <si>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</si>
  <si>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</si>
  <si>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</si>
  <si>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</si>
  <si>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</si>
  <si>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</si>
  <si>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</si>
  <si>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</si>
  <si>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</si>
  <si>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</si>
  <si>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</si>
  <si>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</si>
  <si>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</si>
  <si>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</si>
  <si>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</si>
  <si>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</si>
  <si>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</si>
  <si>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</si>
  <si>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</si>
  <si>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</si>
  <si>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</si>
  <si>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</si>
  <si>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</si>
  <si>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</si>
  <si>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</si>
  <si>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</si>
  <si>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</si>
  <si>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</si>
  <si>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</si>
  <si>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</si>
  <si>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</si>
  <si>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</si>
  <si>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</si>
  <si>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</si>
  <si>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</si>
  <si>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</si>
  <si>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</si>
  <si>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</si>
  <si>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</si>
  <si>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</si>
  <si>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</si>
  <si>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</si>
  <si>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</si>
  <si>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</si>
  <si>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</si>
  <si>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</si>
  <si>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</si>
  <si>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</si>
  <si>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</si>
  <si>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</si>
  <si>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</si>
  <si>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</si>
  <si>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</si>
  <si>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</si>
  <si>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</si>
  <si>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</si>
  <si>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</si>
  <si>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</si>
  <si>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</si>
  <si>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</si>
  <si>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</si>
  <si>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</si>
  <si>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</si>
  <si>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</si>
  <si>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</si>
  <si>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</si>
  <si>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</si>
  <si>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</si>
  <si>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</si>
  <si>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</si>
  <si>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</si>
  <si>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</si>
  <si>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</si>
  <si>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</si>
  <si>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</si>
  <si>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</si>
  <si>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</si>
  <si>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</si>
  <si>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</si>
  <si>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</si>
  <si>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</si>
  <si>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</si>
  <si>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</si>
  <si>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</si>
  <si>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</si>
  <si>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</si>
  <si>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</si>
  <si>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</si>
  <si>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</si>
  <si>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</si>
  <si>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</si>
  <si>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</si>
  <si>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</si>
  <si>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</si>
  <si>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</si>
  <si>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</si>
  <si>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</si>
  <si>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</si>
  <si>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</si>
  <si>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</si>
  <si>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</si>
  <si>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</si>
  <si>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</si>
  <si>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</si>
  <si>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</si>
  <si>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</si>
  <si>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</si>
  <si>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</si>
  <si>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</si>
  <si>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</si>
  <si>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</si>
  <si>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</si>
  <si>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</si>
  <si>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</si>
  <si>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</si>
  <si>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</si>
  <si>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</si>
  <si>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</si>
  <si>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</si>
  <si>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</si>
  <si>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</si>
  <si>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</si>
  <si>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</si>
  <si>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</si>
  <si>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</si>
  <si>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</si>
  <si>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</si>
  <si>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</si>
  <si>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</si>
  <si>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</si>
  <si>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</si>
  <si>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</si>
  <si>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</si>
  <si>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</si>
  <si>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</si>
  <si>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</si>
  <si>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</si>
  <si>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</si>
  <si>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</si>
  <si>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</si>
  <si>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</si>
  <si>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</si>
  <si>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</si>
  <si>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</si>
  <si>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</si>
  <si>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</si>
  <si>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</si>
  <si>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</si>
  <si>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</si>
  <si>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</si>
  <si>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</si>
  <si>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</si>
  <si>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</si>
  <si>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</si>
  <si>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</si>
  <si>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</si>
  <si>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</si>
  <si>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</si>
  <si>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</si>
  <si>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</si>
  <si>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</si>
  <si>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</si>
  <si>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</si>
  <si>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</si>
  <si>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</si>
  <si>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</si>
  <si>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</si>
  <si>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</si>
  <si>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</si>
  <si>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</si>
  <si>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</si>
  <si>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</si>
  <si>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</si>
  <si>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</si>
  <si>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</si>
  <si>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</si>
  <si>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</si>
  <si>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</si>
  <si>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</si>
  <si>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</si>
  <si>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</si>
  <si>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</si>
  <si>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</si>
  <si>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</si>
  <si>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</si>
  <si>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</si>
  <si>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</si>
  <si>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</si>
  <si>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</si>
  <si>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</si>
  <si>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</si>
  <si>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</si>
  <si>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</si>
  <si>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</si>
  <si>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</si>
  <si>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</si>
  <si>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</si>
  <si>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</si>
  <si>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</si>
  <si>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</si>
  <si>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</si>
  <si>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</si>
  <si>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</si>
  <si>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</si>
  <si>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</si>
  <si>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</si>
  <si>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</si>
  <si>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</si>
  <si>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</si>
  <si>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</si>
  <si>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</si>
  <si>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</si>
  <si>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</si>
  <si>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</si>
  <si>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</si>
  <si>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</si>
  <si>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</si>
  <si>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</si>
  <si>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</si>
  <si>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</si>
  <si>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</si>
  <si>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</si>
  <si>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</si>
  <si>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</si>
  <si>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</si>
  <si>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</si>
  <si>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</si>
  <si>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</si>
  <si>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</si>
  <si>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</si>
  <si>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</si>
  <si>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</si>
  <si>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</si>
  <si>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</si>
  <si>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</si>
  <si>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</si>
  <si>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</si>
  <si>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</si>
  <si>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</si>
  <si>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</si>
  <si>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</si>
  <si>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</si>
  <si>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</si>
  <si>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</si>
  <si>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</si>
  <si>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</si>
  <si>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</si>
  <si>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</si>
  <si>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</si>
  <si>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</si>
  <si>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</si>
  <si>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</si>
  <si>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</si>
  <si>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</si>
  <si>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</si>
  <si>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</si>
  <si>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</si>
  <si>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</si>
  <si>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</si>
  <si>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</si>
  <si>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</si>
  <si>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</si>
  <si>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</si>
  <si>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</si>
  <si>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</si>
  <si>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</si>
  <si>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</si>
  <si>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</si>
  <si>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</si>
  <si>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</si>
  <si>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</si>
  <si>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</si>
  <si>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</si>
  <si>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</si>
  <si>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</si>
  <si>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</si>
  <si>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</si>
  <si>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</si>
  <si>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</si>
  <si>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</si>
  <si>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</si>
  <si>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</si>
  <si>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</si>
  <si>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</si>
  <si>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</si>
  <si>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</si>
  <si>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</si>
  <si>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</si>
  <si>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</si>
  <si>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</si>
  <si>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</si>
  <si>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</si>
  <si>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</si>
  <si>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</si>
  <si>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</si>
  <si>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</si>
  <si>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</si>
  <si>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</si>
  <si>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</si>
  <si>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</si>
  <si>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</si>
  <si>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</si>
  <si>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</si>
  <si>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</si>
  <si>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</si>
  <si>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</si>
  <si>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</si>
  <si>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</si>
  <si>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</si>
  <si>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</si>
  <si>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</si>
  <si>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</si>
  <si>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</si>
  <si>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</si>
  <si>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</si>
  <si>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</si>
  <si>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</si>
  <si>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</si>
  <si>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</si>
  <si>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</si>
  <si>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</si>
  <si>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</si>
  <si>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</si>
  <si>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</si>
  <si>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</si>
  <si>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</si>
  <si>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</si>
  <si>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</si>
  <si>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</si>
  <si>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</si>
  <si>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</si>
  <si>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</si>
  <si>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</si>
  <si>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</si>
  <si>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</si>
  <si>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</si>
  <si>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</si>
  <si>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</si>
  <si>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</si>
  <si>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</si>
  <si>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</si>
  <si>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</si>
  <si>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</si>
  <si>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</si>
  <si>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</si>
  <si>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</si>
  <si>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</si>
  <si>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</si>
  <si>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</si>
  <si>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</si>
  <si>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</si>
  <si>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</si>
  <si>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</si>
  <si>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</si>
  <si>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</si>
  <si>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</si>
  <si>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</si>
  <si>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</si>
  <si>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</si>
  <si>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</si>
  <si>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</si>
  <si>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</si>
  <si>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</si>
  <si>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</si>
  <si>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</si>
  <si>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</si>
  <si>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</si>
  <si>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</si>
  <si>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</si>
  <si>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</si>
  <si>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</si>
  <si>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</si>
  <si>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</si>
  <si>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</si>
  <si>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</si>
  <si>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</si>
  <si>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</si>
  <si>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</si>
  <si>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</si>
  <si>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</si>
  <si>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</si>
  <si>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</si>
  <si>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</si>
  <si>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</si>
  <si>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</si>
  <si>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</si>
  <si>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</si>
  <si>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</si>
  <si>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</si>
  <si>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</si>
  <si>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</si>
  <si>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</si>
  <si>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</si>
  <si>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</si>
  <si>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</si>
  <si>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</si>
  <si>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</si>
  <si>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</si>
  <si>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</si>
  <si>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</si>
  <si>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</si>
  <si>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</si>
  <si>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</si>
  <si>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</si>
  <si>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</si>
  <si>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</si>
  <si>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</si>
  <si>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</si>
  <si>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</si>
  <si>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</si>
  <si>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</si>
  <si>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</si>
  <si>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</si>
  <si>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</si>
  <si>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</si>
  <si>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</si>
  <si>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</si>
  <si>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</si>
  <si>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</si>
  <si>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</si>
  <si>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</si>
  <si>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</si>
  <si>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</si>
  <si>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</si>
  <si>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</si>
  <si>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</si>
  <si>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</si>
  <si>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</si>
  <si>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</si>
  <si>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</si>
  <si>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</si>
  <si>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</si>
  <si>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</si>
  <si>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</si>
  <si>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</si>
  <si>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</si>
  <si>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</si>
  <si>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</si>
  <si>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</si>
  <si>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</si>
  <si>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</si>
  <si>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</si>
  <si>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</si>
  <si>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</si>
  <si>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</si>
  <si>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</si>
  <si>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</si>
  <si>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</si>
  <si>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</si>
  <si>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</si>
  <si>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</si>
  <si>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</si>
  <si>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</si>
  <si>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</si>
  <si>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</si>
  <si>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</si>
  <si>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</si>
  <si>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</si>
  <si>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</si>
  <si>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</si>
  <si>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</si>
  <si>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</si>
  <si>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</si>
  <si>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</si>
  <si>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</si>
  <si>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</si>
  <si>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</si>
  <si>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</si>
  <si>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</si>
  <si>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</si>
  <si>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</si>
  <si>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</si>
  <si>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</si>
  <si>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</si>
  <si>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</si>
  <si>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</si>
  <si>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</si>
  <si>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</si>
  <si>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</si>
  <si>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</si>
  <si>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</si>
  <si>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</si>
  <si>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</si>
  <si>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</si>
  <si>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</si>
  <si>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</si>
  <si>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</si>
  <si>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</si>
  <si>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</si>
  <si>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</si>
  <si>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</si>
  <si>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</si>
  <si>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</si>
  <si>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</si>
  <si>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</si>
  <si>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</si>
  <si>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</si>
  <si>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</si>
  <si>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</si>
  <si>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</si>
  <si>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</si>
  <si>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</si>
  <si>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</si>
  <si>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</si>
  <si>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</si>
  <si>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</si>
  <si>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</si>
  <si>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</si>
  <si>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</si>
  <si>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</si>
  <si>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</si>
  <si>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</si>
  <si>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</si>
  <si>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</si>
  <si>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</si>
  <si>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</si>
  <si>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</si>
  <si>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</si>
  <si>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</si>
  <si>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</si>
  <si>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</si>
  <si>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</si>
  <si>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</si>
  <si>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</si>
  <si>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</si>
  <si>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</si>
  <si>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</si>
  <si>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</si>
  <si>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</si>
  <si>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</si>
  <si>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</si>
  <si>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</si>
  <si>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</si>
  <si>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</si>
  <si>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</si>
  <si>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</si>
  <si>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</si>
  <si>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</si>
  <si>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</si>
  <si>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</si>
  <si>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</si>
  <si>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</si>
  <si>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</si>
  <si>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</si>
  <si>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</si>
  <si>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</si>
  <si>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</si>
  <si>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</si>
  <si>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</si>
  <si>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</si>
  <si>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</si>
  <si>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</si>
  <si>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</si>
  <si>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</si>
  <si>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</si>
  <si>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</si>
  <si>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</si>
  <si>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</si>
  <si>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</si>
  <si>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</si>
  <si>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</si>
  <si>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</si>
  <si>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</si>
  <si>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</si>
  <si>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</si>
  <si>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</si>
  <si>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</si>
  <si>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</si>
  <si>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</si>
  <si>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</si>
  <si>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</si>
  <si>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</si>
  <si>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</si>
  <si>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</si>
  <si>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</si>
  <si>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</si>
  <si>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</si>
  <si>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</si>
  <si>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</si>
  <si>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</si>
  <si>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</si>
  <si>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</si>
  <si>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</si>
  <si>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</si>
  <si>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</si>
  <si>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</si>
  <si>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</si>
  <si>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</si>
  <si>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</si>
  <si>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</si>
  <si>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</si>
  <si>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</si>
  <si>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</si>
  <si>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</si>
  <si>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</si>
  <si>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</si>
  <si>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</si>
  <si>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</si>
  <si>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</si>
  <si>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</si>
  <si>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</si>
  <si>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</si>
  <si>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</si>
  <si>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</si>
  <si>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</si>
  <si>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</si>
  <si>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</si>
  <si>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</si>
  <si>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</si>
  <si>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</si>
  <si>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</si>
  <si>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</si>
  <si>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</si>
  <si>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</si>
  <si>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</si>
  <si>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</si>
  <si>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</si>
  <si>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</si>
  <si>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</si>
  <si>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</si>
  <si>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</si>
  <si>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</si>
  <si>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</si>
  <si>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</si>
  <si>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</si>
  <si>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</si>
  <si>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</si>
  <si>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</si>
  <si>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</si>
  <si>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</si>
  <si>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</si>
  <si>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</si>
  <si>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</si>
  <si>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</si>
  <si>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</si>
  <si>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</si>
  <si>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</si>
  <si>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</si>
  <si>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</si>
  <si>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</si>
  <si>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</si>
  <si>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</si>
  <si>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</si>
  <si>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</si>
  <si>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</si>
  <si>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</si>
  <si>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</si>
  <si>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</si>
  <si>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</si>
  <si>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</si>
  <si>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</si>
  <si>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</si>
  <si>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</si>
  <si>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</si>
  <si>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</si>
  <si>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</si>
  <si>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</si>
  <si>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</si>
  <si>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</si>
  <si>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</si>
  <si>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</si>
  <si>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</si>
  <si>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</si>
  <si>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</si>
  <si>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</si>
  <si>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</si>
  <si>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</si>
  <si>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</si>
  <si>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</si>
  <si>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</si>
  <si>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</si>
  <si>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</si>
  <si>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</si>
  <si>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</si>
  <si>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</si>
  <si>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</si>
  <si>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</si>
  <si>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</si>
  <si>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</si>
  <si>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</si>
  <si>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</si>
  <si>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</si>
  <si>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</si>
  <si>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</si>
  <si>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</si>
  <si>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</si>
  <si>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</si>
  <si>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</si>
  <si>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</si>
  <si>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</si>
  <si>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</si>
  <si>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</si>
  <si>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</si>
  <si>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</si>
  <si>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</si>
  <si>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</si>
  <si>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</si>
  <si>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</si>
  <si>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</si>
  <si>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</si>
  <si>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</si>
  <si>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</si>
  <si>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</si>
  <si>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</si>
  <si>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</si>
  <si>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</si>
  <si>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</si>
  <si>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</si>
  <si>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</si>
  <si>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</si>
  <si>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</si>
  <si>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</si>
  <si>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</si>
  <si>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</si>
  <si>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</si>
  <si>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</si>
  <si>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</si>
  <si>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</si>
  <si>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</si>
  <si>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</si>
  <si>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</si>
  <si>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</si>
  <si>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</si>
  <si>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</si>
  <si>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</si>
  <si>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</si>
  <si>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</si>
  <si>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</si>
  <si>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</si>
  <si>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</si>
  <si>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</si>
  <si>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</si>
  <si>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</si>
  <si>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</si>
  <si>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</si>
  <si>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</si>
  <si>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</si>
  <si>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</si>
  <si>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</si>
  <si>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</si>
  <si>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</si>
  <si>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</si>
  <si>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</si>
  <si>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</si>
  <si>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</si>
  <si>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</si>
  <si>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</si>
  <si>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</si>
  <si>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</si>
  <si>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</si>
  <si>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</si>
  <si>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</si>
  <si>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</si>
  <si>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</si>
  <si>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</si>
  <si>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</si>
  <si>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</si>
  <si>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</si>
  <si>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</si>
  <si>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</si>
  <si>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</si>
  <si>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</si>
  <si>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</si>
  <si>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</si>
  <si>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</si>
  <si>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</si>
  <si>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</si>
  <si>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</si>
  <si>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</si>
  <si>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</si>
  <si>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</si>
  <si>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</si>
  <si>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</si>
  <si>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</si>
  <si>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</si>
  <si>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</si>
  <si>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</si>
  <si>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</si>
  <si>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</si>
  <si>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</si>
  <si>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</si>
  <si>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</si>
  <si>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</si>
  <si>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</si>
  <si>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</si>
  <si>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</si>
  <si>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</si>
  <si>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</si>
  <si>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</si>
  <si>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</si>
  <si>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</si>
  <si>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</si>
  <si>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</si>
  <si>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</si>
  <si>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</si>
  <si>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</si>
  <si>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</si>
  <si>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</si>
  <si>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</si>
  <si>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</si>
  <si>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</si>
  <si>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</si>
  <si>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</si>
  <si>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</si>
  <si>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</si>
  <si>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</si>
  <si>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</si>
  <si>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</si>
  <si>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</si>
  <si>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</si>
  <si>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</si>
  <si>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</si>
  <si>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</si>
  <si>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</si>
  <si>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</si>
  <si>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</si>
  <si>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</si>
  <si>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</si>
  <si>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</si>
  <si>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</si>
  <si>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</si>
  <si>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</si>
  <si>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</si>
  <si>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</si>
  <si>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</si>
  <si>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</si>
  <si>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</si>
  <si>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</si>
  <si>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</si>
  <si>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</si>
  <si>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</si>
  <si>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</si>
  <si>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</si>
  <si>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</si>
  <si>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</si>
  <si>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</si>
  <si>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</si>
  <si>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</si>
  <si>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</si>
  <si>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</si>
  <si>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</si>
  <si>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</si>
  <si>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</si>
  <si>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</si>
  <si>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</si>
  <si>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</si>
  <si>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</si>
  <si>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</si>
  <si>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</si>
  <si>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</si>
  <si>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</si>
  <si>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</si>
  <si>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</si>
  <si>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</si>
  <si>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</si>
  <si>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</si>
  <si>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</si>
  <si>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</si>
  <si>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</si>
  <si>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</si>
  <si>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</si>
  <si>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</si>
  <si>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</si>
  <si>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</si>
  <si>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</si>
  <si>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</si>
  <si>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</si>
  <si>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</si>
  <si>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</si>
  <si>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</si>
  <si>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</si>
  <si>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</si>
  <si>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</si>
  <si>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</si>
  <si>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</si>
  <si>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</si>
  <si>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</si>
  <si>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</si>
  <si>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</si>
  <si>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</si>
  <si>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</si>
  <si>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</si>
  <si>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</si>
  <si>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</si>
  <si>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</si>
  <si>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</si>
  <si>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</si>
  <si>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</si>
  <si>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</si>
  <si>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</si>
  <si>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</si>
  <si>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</si>
  <si>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</si>
  <si>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</si>
  <si>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</si>
  <si>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</si>
  <si>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</si>
  <si>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</si>
  <si>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</si>
  <si>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</si>
  <si>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</si>
  <si>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</si>
  <si>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</si>
  <si>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</si>
  <si>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</si>
  <si>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</si>
  <si>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</si>
  <si>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</si>
  <si>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</si>
  <si>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</si>
  <si>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</si>
  <si>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</si>
  <si>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</si>
  <si>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</si>
  <si>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</si>
  <si>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</si>
  <si>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</si>
  <si>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</si>
  <si>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</si>
  <si>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</si>
  <si>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</si>
  <si>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</si>
  <si>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</si>
  <si>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</si>
  <si>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</si>
  <si>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</si>
  <si>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</si>
  <si>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</si>
  <si>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</si>
  <si>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</si>
  <si>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</si>
  <si>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</si>
  <si>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</si>
  <si>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</si>
  <si>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</si>
  <si>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</si>
  <si>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</si>
  <si>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</si>
  <si>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</si>
  <si>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</si>
  <si>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</si>
  <si>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</si>
  <si>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</si>
  <si>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</si>
  <si>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</si>
  <si>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</si>
  <si>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</si>
  <si>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</si>
  <si>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</si>
  <si>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</si>
  <si>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</si>
  <si>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</si>
  <si>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</si>
  <si>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</si>
  <si>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</si>
  <si>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</si>
  <si>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</si>
  <si>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</si>
  <si>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</si>
  <si>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</si>
  <si>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</si>
  <si>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</si>
  <si>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</si>
  <si>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</si>
  <si>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</si>
  <si>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</si>
  <si>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</si>
  <si>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</si>
  <si>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</si>
  <si>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</si>
  <si>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</si>
  <si>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</si>
  <si>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</si>
  <si>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</si>
  <si>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</si>
  <si>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</si>
  <si>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</si>
  <si>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</si>
  <si>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</si>
  <si>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</si>
  <si>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</si>
  <si>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</si>
  <si>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</si>
  <si>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</si>
  <si>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</si>
  <si>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</si>
  <si>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</si>
  <si>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</si>
  <si>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</si>
  <si>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</si>
  <si>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</si>
  <si>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</si>
  <si>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</si>
  <si>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</si>
  <si>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</si>
  <si>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</si>
  <si>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</si>
  <si>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</si>
  <si>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</si>
  <si>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</si>
  <si>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</si>
  <si>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</si>
  <si>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</si>
  <si>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</si>
  <si>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</si>
  <si>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</si>
  <si>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</si>
  <si>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</si>
  <si>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</si>
  <si>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</si>
  <si>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</si>
  <si>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</si>
  <si>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</si>
  <si>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</si>
  <si>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</si>
  <si>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</si>
  <si>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</si>
  <si>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</si>
  <si>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</si>
  <si>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</si>
  <si>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</si>
  <si>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</si>
  <si>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</si>
  <si>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</si>
  <si>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</si>
  <si>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</si>
  <si>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</si>
  <si>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</si>
  <si>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</si>
  <si>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</si>
  <si>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</si>
  <si>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</si>
  <si>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</si>
  <si>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</si>
  <si>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</si>
  <si>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</si>
  <si>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</si>
  <si>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</si>
  <si>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</si>
  <si>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</si>
  <si>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</si>
  <si>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</si>
  <si>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</si>
  <si>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</si>
  <si>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</si>
  <si>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</si>
  <si>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</si>
  <si>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</si>
  <si>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</si>
  <si>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</si>
  <si>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</si>
  <si>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</si>
  <si>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</si>
  <si>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</si>
  <si>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</si>
  <si>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</si>
  <si>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</si>
  <si>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</si>
  <si>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</si>
  <si>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</si>
  <si>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</si>
  <si>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</si>
  <si>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</si>
  <si>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</si>
  <si>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</si>
  <si>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</si>
  <si>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</si>
  <si>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</si>
  <si>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</si>
  <si>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</si>
  <si>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</si>
  <si>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</si>
  <si>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</si>
  <si>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</si>
  <si>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</si>
  <si>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</si>
  <si>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</si>
  <si>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</si>
  <si>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</si>
  <si>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</si>
  <si>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</si>
  <si>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</si>
  <si>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</si>
  <si>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</si>
  <si>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</si>
  <si>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</si>
  <si>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</si>
  <si>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</si>
  <si>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</si>
  <si>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</si>
  <si>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</si>
  <si>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</si>
  <si>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</si>
  <si>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</si>
  <si>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</si>
  <si>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</si>
  <si>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</si>
  <si>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</si>
  <si>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</si>
  <si>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</si>
  <si>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</si>
  <si>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</si>
  <si>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</si>
  <si>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</si>
  <si>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</si>
  <si>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</si>
  <si>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</si>
  <si>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</si>
  <si>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</si>
  <si>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</si>
  <si>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</si>
  <si>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</si>
  <si>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</si>
  <si>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</si>
  <si>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</si>
  <si>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</si>
  <si>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</si>
  <si>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</si>
  <si>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</si>
  <si>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</si>
  <si>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</si>
  <si>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</si>
  <si>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</si>
  <si>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</si>
  <si>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</si>
  <si>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</si>
  <si>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</si>
  <si>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</si>
  <si>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</si>
  <si>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</si>
  <si>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</si>
  <si>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</si>
  <si>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</si>
  <si>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</si>
  <si>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</si>
  <si>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</si>
  <si>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</si>
  <si>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</si>
  <si>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</si>
  <si>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</si>
  <si>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</si>
  <si>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</si>
  <si>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</si>
  <si>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</si>
  <si>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</si>
  <si>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</si>
  <si>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</si>
  <si>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</si>
  <si>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</si>
  <si>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</si>
  <si>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</si>
  <si>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</si>
  <si>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</si>
  <si>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</si>
  <si>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</si>
  <si>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</si>
  <si>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</si>
  <si>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</si>
  <si>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</si>
  <si>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</si>
  <si>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</si>
  <si>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</si>
  <si>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</si>
  <si>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</si>
  <si>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</si>
  <si>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</si>
  <si>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</si>
  <si>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</si>
  <si>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</si>
  <si>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</si>
  <si>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</si>
  <si>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</si>
  <si>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</si>
  <si>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</si>
  <si>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</si>
  <si>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</si>
  <si>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</si>
  <si>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</si>
  <si>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</si>
  <si>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</si>
  <si>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</si>
  <si>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</si>
  <si>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</si>
  <si>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</si>
  <si>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</si>
  <si>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</si>
  <si>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</si>
  <si>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</si>
  <si>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</si>
  <si>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</si>
  <si>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</si>
  <si>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</si>
  <si>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</si>
  <si>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</si>
  <si>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</si>
  <si>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</si>
  <si>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</si>
  <si>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</si>
  <si>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</si>
  <si>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</si>
  <si>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</si>
  <si>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</si>
  <si>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</si>
  <si>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</si>
  <si>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</si>
  <si>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</si>
  <si>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</si>
  <si>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</si>
  <si>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</si>
  <si>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</si>
  <si>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</si>
  <si>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</si>
  <si>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</si>
  <si>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</si>
  <si>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</si>
  <si>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</si>
  <si>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</si>
  <si>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</si>
  <si>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</si>
  <si>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</si>
  <si>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</si>
  <si>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</si>
  <si>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</si>
  <si>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</si>
  <si>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</si>
  <si>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</si>
  <si>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</si>
  <si>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</si>
  <si>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</si>
  <si>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</si>
  <si>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</si>
  <si>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</si>
  <si>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</si>
  <si>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</si>
  <si>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</si>
  <si>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</si>
  <si>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</si>
  <si>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</si>
  <si>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</si>
  <si>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</si>
  <si>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</si>
  <si>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</si>
  <si>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</si>
  <si>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</si>
  <si>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</si>
  <si>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</si>
  <si>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</si>
  <si>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</si>
  <si>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</si>
  <si>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</si>
  <si>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</si>
  <si>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</si>
  <si>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</si>
  <si>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</si>
  <si>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</si>
  <si>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</si>
  <si>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</si>
  <si>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</si>
  <si>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</si>
  <si>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</si>
  <si>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</si>
  <si>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</si>
  <si>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</si>
  <si>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</si>
  <si>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</si>
  <si>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</si>
  <si>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</si>
  <si>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</si>
  <si>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</si>
  <si>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</si>
  <si>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</si>
  <si>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</si>
  <si>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</si>
  <si>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</si>
  <si>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</si>
  <si>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</si>
  <si>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</si>
  <si>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</si>
  <si>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</si>
  <si>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</si>
  <si>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</si>
  <si>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</si>
  <si>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</si>
  <si>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</si>
  <si>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</si>
  <si>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</si>
  <si>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</si>
  <si>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</si>
  <si>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</si>
  <si>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</si>
  <si>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</si>
  <si>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</si>
  <si>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</si>
  <si>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</si>
  <si>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</si>
  <si>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</si>
  <si>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</si>
  <si>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</si>
  <si>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</si>
  <si>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</si>
  <si>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</si>
  <si>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</si>
  <si>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</si>
  <si>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</si>
  <si>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</si>
  <si>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</si>
  <si>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</si>
  <si>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</si>
  <si>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</si>
  <si>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</si>
  <si>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</si>
  <si>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</si>
  <si>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</si>
  <si>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</si>
  <si>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</si>
  <si>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</si>
  <si>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</si>
  <si>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</si>
  <si>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</si>
  <si>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</si>
  <si>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</si>
  <si>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</si>
  <si>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</si>
  <si>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</si>
  <si>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</si>
  <si>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</si>
  <si>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</si>
  <si>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</si>
  <si>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</si>
  <si>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</si>
  <si>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</si>
  <si>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</si>
  <si>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</si>
  <si>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</si>
  <si>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</si>
  <si>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</si>
  <si>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</si>
  <si>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</si>
  <si>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</si>
  <si>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</si>
  <si>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</si>
  <si>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</si>
  <si>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</si>
  <si>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</si>
  <si>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</si>
  <si>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</si>
  <si>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</si>
  <si>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</si>
  <si>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</si>
  <si>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</si>
  <si>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</si>
  <si>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</si>
  <si>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</si>
  <si>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</si>
  <si>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</si>
  <si>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</si>
  <si>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</si>
  <si>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</si>
  <si>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</si>
  <si>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</si>
  <si>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</si>
  <si>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</si>
  <si>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</si>
  <si>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</si>
  <si>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</si>
  <si>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</si>
  <si>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</si>
  <si>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</si>
  <si>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</si>
  <si>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</si>
  <si>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</si>
  <si>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</si>
  <si>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</si>
  <si>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</si>
  <si>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</si>
  <si>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</si>
  <si>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</si>
  <si>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</si>
  <si>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</si>
  <si>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</si>
  <si>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</si>
  <si>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</si>
  <si>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</si>
  <si>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</si>
  <si>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</si>
  <si>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</si>
  <si>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</si>
  <si>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</si>
  <si>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</si>
  <si>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</si>
  <si>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</si>
  <si>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</si>
  <si>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</si>
  <si>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</si>
  <si>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</si>
  <si>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</si>
  <si>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</si>
  <si>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</si>
  <si>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</si>
  <si>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</si>
  <si>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</si>
  <si>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</si>
  <si>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</si>
  <si>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</si>
  <si>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</si>
  <si>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</si>
  <si>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</si>
  <si>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</si>
  <si>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</si>
  <si>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</si>
  <si>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</si>
  <si>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</si>
  <si>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</si>
  <si>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</si>
  <si>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</si>
  <si>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</si>
  <si>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</si>
  <si>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</si>
  <si>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</si>
  <si>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</si>
  <si>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</si>
  <si>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</si>
  <si>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</si>
  <si>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</si>
  <si>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</si>
  <si>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</si>
  <si>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</si>
  <si>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</si>
  <si>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</si>
  <si>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</si>
  <si>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</si>
  <si>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</si>
  <si>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</si>
  <si>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</si>
  <si>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</si>
  <si>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</si>
  <si>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</si>
  <si>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</si>
  <si>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</si>
  <si>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</si>
  <si>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</si>
  <si>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</si>
  <si>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</si>
  <si>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</si>
  <si>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</si>
  <si>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</si>
  <si>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</si>
  <si>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</si>
  <si>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</si>
  <si>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</si>
  <si>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</si>
  <si>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</si>
  <si>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</si>
  <si>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</si>
  <si>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</si>
  <si>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</si>
  <si>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</si>
  <si>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</si>
  <si>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</si>
  <si>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</si>
  <si>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</si>
  <si>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</si>
  <si>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</si>
  <si>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</si>
  <si>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</si>
  <si>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</si>
  <si>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</si>
  <si>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</si>
  <si>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</si>
  <si>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</si>
  <si>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</si>
  <si>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</si>
  <si>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</si>
  <si>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</si>
  <si>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</si>
  <si>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</si>
  <si>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</si>
  <si>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</si>
  <si>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</si>
  <si>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</si>
  <si>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</si>
  <si>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</si>
  <si>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</si>
  <si>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</si>
  <si>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</si>
  <si>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</si>
  <si>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</si>
  <si>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</si>
  <si>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</si>
  <si>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</si>
  <si>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</si>
  <si>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</si>
  <si>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</si>
  <si>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</si>
  <si>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</si>
  <si>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</si>
  <si>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</si>
  <si>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</si>
  <si>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</si>
  <si>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</si>
  <si>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</si>
  <si>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</si>
  <si>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</si>
  <si>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</si>
  <si>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</si>
  <si>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</si>
  <si>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</si>
  <si>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</si>
  <si>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</si>
  <si>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</si>
  <si>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</si>
  <si>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</si>
  <si>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</si>
  <si>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</si>
  <si>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</si>
  <si>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</si>
  <si>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</si>
  <si>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</si>
  <si>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</si>
  <si>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</si>
  <si>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</si>
  <si>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</si>
  <si>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</si>
  <si>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</si>
  <si>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</si>
  <si>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</si>
  <si>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</si>
  <si>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</si>
  <si>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</si>
  <si>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</si>
  <si>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</si>
  <si>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</si>
  <si>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</si>
  <si>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</si>
  <si>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</si>
  <si>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</si>
  <si>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</si>
  <si>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</si>
  <si>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</si>
  <si>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</si>
  <si>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</si>
  <si>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</si>
  <si>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</si>
  <si>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</si>
  <si>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</si>
  <si>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</si>
  <si>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</si>
  <si>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</si>
  <si>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</si>
  <si>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</si>
  <si>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</si>
  <si>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</si>
  <si>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</si>
  <si>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</si>
  <si>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</si>
  <si>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</si>
  <si>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</si>
  <si>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</si>
  <si>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</si>
  <si>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</si>
  <si>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</si>
  <si>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</si>
  <si>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</si>
  <si>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</si>
  <si>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</si>
  <si>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</si>
  <si>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</si>
  <si>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</si>
  <si>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</si>
  <si>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</si>
  <si>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</si>
  <si>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</si>
  <si>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</si>
  <si>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</si>
  <si>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</si>
  <si>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</si>
  <si>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</si>
  <si>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</si>
  <si>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</si>
  <si>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</si>
  <si>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</si>
  <si>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</si>
  <si>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</si>
  <si>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</si>
  <si>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</si>
  <si>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</si>
  <si>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</si>
  <si>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</si>
  <si>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</si>
  <si>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</si>
  <si>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</si>
  <si>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</si>
  <si>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</si>
  <si>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</si>
  <si>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</si>
  <si>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</si>
  <si>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</si>
  <si>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</si>
  <si>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</si>
  <si>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</si>
  <si>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</si>
  <si>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</si>
  <si>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</si>
  <si>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</si>
  <si>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</si>
  <si>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</si>
  <si>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</si>
  <si>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</si>
  <si>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</si>
  <si>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</si>
  <si>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</si>
  <si>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</si>
  <si>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</si>
  <si>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</si>
  <si>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</si>
  <si>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</si>
  <si>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</si>
  <si>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</si>
  <si>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</si>
  <si>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</si>
  <si>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</si>
  <si>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</si>
  <si>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</si>
  <si>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</si>
  <si>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</si>
  <si>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</si>
  <si>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</si>
  <si>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</si>
  <si>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</si>
  <si>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</si>
  <si>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</si>
  <si>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</si>
  <si>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</si>
  <si>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</si>
  <si>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</si>
  <si>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</si>
  <si>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</si>
  <si>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</si>
  <si>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</si>
  <si>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</si>
  <si>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</si>
  <si>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</si>
  <si>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</si>
  <si>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</si>
  <si>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</si>
  <si>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</si>
  <si>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</si>
  <si>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</si>
  <si>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</si>
  <si>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</si>
  <si>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</si>
  <si>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</si>
  <si>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</si>
  <si>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</si>
  <si>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</si>
  <si>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</si>
  <si>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</si>
  <si>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</si>
  <si>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</si>
  <si>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</si>
  <si>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</si>
  <si>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</si>
  <si>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</si>
  <si>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</si>
  <si>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</si>
  <si>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</si>
  <si>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</si>
  <si>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</si>
  <si>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</si>
  <si>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</si>
  <si>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</si>
  <si>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</si>
  <si>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</si>
  <si>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</si>
  <si>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</si>
  <si>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</si>
  <si>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</si>
  <si>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</si>
  <si>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</si>
  <si>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</si>
  <si>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</si>
  <si>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</si>
  <si>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</si>
  <si>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</si>
  <si>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</si>
  <si>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</si>
  <si>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</si>
  <si>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</si>
  <si>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</si>
  <si>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</si>
  <si>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</si>
  <si>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</si>
  <si>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</si>
  <si>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</si>
  <si>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</si>
  <si>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</si>
  <si>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</si>
  <si>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</si>
  <si>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</si>
  <si>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</si>
  <si>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</si>
  <si>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</si>
  <si>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</si>
  <si>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</si>
  <si>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</si>
  <si>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</si>
  <si>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</si>
  <si>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</si>
  <si>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</si>
  <si>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</si>
  <si>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</si>
  <si>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</si>
  <si>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</si>
  <si>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</si>
  <si>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</si>
  <si>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</si>
  <si>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</si>
  <si>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</si>
  <si>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</si>
  <si>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</si>
  <si>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</si>
  <si>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</si>
  <si>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</si>
  <si>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</si>
  <si>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</si>
  <si>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</si>
  <si>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</si>
  <si>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</si>
  <si>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</si>
  <si>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</si>
  <si>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</si>
  <si>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</si>
  <si>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</si>
  <si>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</si>
  <si>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</si>
  <si>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</si>
  <si>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</si>
  <si>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</si>
  <si>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</si>
  <si>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</si>
  <si>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</si>
  <si>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</si>
  <si>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</si>
  <si>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</si>
  <si>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</si>
  <si>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</si>
  <si>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</si>
  <si>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</si>
  <si>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</si>
  <si>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</si>
  <si>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</si>
  <si>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</si>
  <si>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</si>
  <si>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</si>
  <si>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</si>
  <si>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</si>
  <si>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</si>
  <si>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</si>
  <si>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</si>
  <si>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</si>
  <si>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</si>
  <si>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</si>
  <si>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</si>
  <si>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</si>
  <si>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</si>
  <si>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</si>
  <si>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</si>
  <si>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</si>
  <si>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</si>
  <si>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</si>
  <si>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</si>
  <si>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</si>
  <si>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</si>
  <si>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</si>
  <si>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</si>
  <si>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</si>
  <si>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</si>
  <si>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</si>
  <si>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</si>
  <si>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</si>
  <si>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</si>
  <si>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</si>
  <si>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</si>
  <si>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</si>
  <si>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</si>
  <si>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</si>
  <si>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</si>
  <si>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</si>
  <si>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</si>
  <si>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</si>
  <si>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</si>
  <si>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</si>
  <si>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</si>
  <si>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</si>
  <si>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</si>
  <si>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</si>
  <si>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</si>
  <si>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</si>
  <si>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</si>
  <si>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</si>
  <si>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</si>
  <si>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</si>
  <si>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</si>
  <si>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</si>
  <si>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</si>
  <si>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</si>
  <si>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</si>
  <si>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</si>
  <si>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</si>
  <si>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</si>
  <si>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</si>
  <si>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</si>
  <si>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</si>
  <si>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</si>
  <si>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</si>
  <si>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</si>
  <si>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</si>
  <si>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</si>
  <si>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</si>
  <si>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</si>
  <si>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</si>
  <si>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</si>
  <si>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</si>
  <si>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</si>
  <si>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</si>
  <si>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</si>
  <si>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</si>
  <si>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</si>
  <si>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</si>
  <si>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</si>
  <si>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</si>
  <si>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</si>
  <si>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</si>
  <si>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</si>
  <si>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</si>
  <si>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</si>
  <si>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</si>
  <si>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</si>
  <si>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</si>
  <si>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</si>
  <si>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</si>
  <si>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</si>
  <si>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</si>
  <si>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</si>
  <si>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</si>
  <si>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</si>
  <si>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</si>
  <si>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</si>
  <si>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</si>
  <si>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</si>
  <si>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</si>
  <si>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</si>
  <si>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</si>
  <si>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</si>
  <si>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</si>
  <si>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</si>
  <si>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</si>
  <si>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</si>
  <si>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</si>
  <si>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</si>
  <si>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</si>
  <si>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</si>
  <si>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</si>
  <si>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</si>
  <si>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</si>
  <si>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</si>
  <si>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</si>
  <si>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</si>
  <si>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</si>
  <si>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</si>
  <si>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</si>
  <si>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</si>
  <si>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</si>
  <si>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</si>
  <si>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</si>
  <si>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</si>
  <si>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</si>
  <si>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</si>
  <si>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</si>
  <si>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</si>
  <si>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</si>
  <si>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</si>
  <si>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</si>
  <si>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</si>
  <si>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</si>
  <si>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</si>
  <si>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</si>
  <si>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</si>
  <si>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</si>
  <si>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</si>
  <si>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</si>
  <si>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</si>
  <si>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</si>
  <si>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</si>
  <si>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</si>
  <si>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</si>
  <si>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</si>
  <si>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</si>
  <si>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</si>
  <si>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</si>
  <si>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</si>
  <si>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</si>
  <si>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</si>
  <si>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</si>
  <si>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</si>
  <si>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</si>
  <si>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</si>
  <si>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</si>
  <si>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</si>
  <si>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</si>
  <si>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</si>
  <si>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</si>
  <si>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</si>
  <si>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</si>
  <si>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</si>
  <si>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</si>
  <si>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</si>
  <si>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</si>
  <si>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</si>
  <si>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</si>
  <si>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</si>
  <si>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</si>
  <si>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</si>
  <si>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</si>
  <si>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</si>
  <si>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</si>
  <si>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</si>
  <si>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</si>
  <si>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</si>
  <si>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</si>
  <si>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</si>
  <si>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</si>
  <si>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</si>
  <si>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</si>
  <si>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</si>
  <si>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</si>
  <si>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</si>
  <si>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</si>
  <si>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</si>
  <si>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</si>
  <si>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</si>
  <si>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</si>
  <si>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</si>
  <si>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</si>
  <si>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</si>
  <si>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</si>
  <si>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</si>
  <si>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</si>
  <si>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</si>
  <si>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</si>
  <si>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</si>
  <si>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</si>
  <si>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</si>
  <si>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</si>
  <si>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</si>
  <si>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</si>
  <si>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</si>
  <si>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</si>
  <si>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</si>
  <si>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</si>
  <si>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</si>
  <si>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</si>
  <si>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</si>
  <si>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</si>
  <si>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</si>
  <si>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</si>
  <si>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</si>
  <si>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</si>
  <si>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</si>
  <si>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</si>
  <si>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</si>
  <si>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</si>
  <si>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</si>
  <si>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</si>
  <si>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</si>
  <si>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</si>
  <si>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</si>
  <si>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</si>
  <si>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</si>
  <si>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</si>
  <si>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</si>
  <si>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</si>
  <si>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</si>
  <si>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</si>
  <si>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</si>
  <si>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</si>
  <si>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</si>
  <si>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</si>
  <si>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</si>
  <si>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</si>
  <si>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</si>
  <si>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</si>
  <si>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</si>
  <si>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</si>
  <si>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</si>
  <si>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</si>
  <si>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</si>
  <si>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</si>
  <si>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</si>
  <si>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</si>
  <si>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</si>
  <si>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</si>
  <si>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</si>
  <si>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</si>
  <si>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</si>
  <si>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</si>
  <si>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</si>
  <si>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</si>
  <si>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</si>
  <si>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</si>
  <si>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</si>
  <si>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</si>
  <si>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</si>
  <si>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</si>
  <si>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</si>
  <si>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</si>
  <si>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</si>
  <si>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</si>
  <si>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</si>
  <si>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</si>
  <si>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</si>
  <si>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</si>
  <si>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</si>
  <si>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</si>
  <si>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</si>
  <si>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</si>
  <si>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</si>
  <si>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</si>
  <si>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</si>
  <si>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</si>
  <si>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</si>
  <si>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</si>
  <si>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</si>
  <si>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</si>
  <si>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</si>
  <si>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</si>
  <si>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</si>
  <si>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</si>
  <si>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</si>
  <si>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</si>
  <si>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</si>
  <si>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</si>
  <si>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</si>
  <si>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</si>
  <si>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</si>
  <si>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</si>
  <si>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</si>
  <si>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</si>
  <si>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</si>
  <si>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</si>
  <si>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</si>
  <si>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</si>
  <si>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</si>
  <si>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</si>
  <si>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</si>
  <si>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</si>
  <si>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</si>
  <si>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</si>
  <si>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</si>
  <si>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</si>
  <si>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</si>
  <si>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</si>
  <si>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</si>
  <si>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</si>
  <si>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</si>
  <si>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</si>
  <si>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</si>
  <si>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</si>
  <si>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</si>
  <si>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</si>
  <si>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</si>
  <si>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</si>
  <si>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</si>
  <si>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</si>
  <si>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</si>
  <si>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</si>
  <si>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</si>
  <si>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</si>
  <si>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</si>
  <si>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</si>
  <si>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</si>
  <si>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</si>
  <si>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</si>
  <si>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</si>
  <si>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</si>
  <si>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</si>
  <si>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</si>
  <si>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</si>
  <si>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</si>
  <si>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</si>
  <si>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</si>
  <si>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</si>
  <si>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</si>
  <si>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</si>
  <si>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</si>
  <si>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</si>
  <si>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</si>
  <si>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</si>
  <si>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</si>
  <si>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</si>
  <si>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</si>
  <si>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</si>
  <si>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</si>
  <si>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</si>
  <si>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</si>
  <si>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</si>
  <si>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</si>
  <si>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</si>
  <si>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</si>
  <si>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</si>
  <si>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</si>
  <si>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</si>
  <si>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</si>
  <si>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</si>
  <si>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</si>
  <si>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</si>
  <si>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</si>
  <si>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</si>
  <si>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</si>
  <si>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</si>
  <si>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</si>
  <si>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</si>
  <si>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</si>
  <si>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</si>
  <si>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</si>
  <si>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</si>
  <si>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</si>
  <si>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</si>
  <si>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</si>
  <si>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</si>
  <si>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</si>
  <si>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</si>
  <si>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</si>
  <si>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</si>
  <si>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</si>
  <si>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</si>
  <si>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</si>
  <si>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</si>
  <si>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</si>
  <si>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</si>
  <si>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</si>
  <si>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</si>
  <si>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</si>
  <si>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</si>
  <si>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</si>
  <si>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</si>
  <si>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</si>
  <si>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</si>
  <si>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</si>
  <si>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</si>
  <si>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</si>
  <si>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</si>
  <si>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</si>
  <si>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</si>
  <si>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</si>
  <si>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</si>
  <si>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</si>
  <si>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</si>
  <si>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</si>
  <si>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</si>
  <si>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</si>
  <si>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</si>
  <si>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</si>
  <si>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</si>
  <si>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</si>
  <si>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</si>
  <si>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</si>
  <si>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</si>
  <si>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</si>
  <si>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</si>
  <si>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</si>
  <si>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</si>
  <si>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</si>
  <si>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</si>
  <si>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</si>
  <si>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</si>
  <si>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</si>
  <si>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</si>
  <si>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</si>
  <si>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</si>
  <si>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</si>
  <si>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</si>
  <si>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</si>
  <si>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</si>
  <si>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</si>
  <si>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</si>
  <si>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</si>
  <si>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</si>
  <si>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</si>
  <si>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</si>
  <si>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</si>
  <si>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</si>
  <si>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</si>
  <si>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</si>
  <si>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</si>
  <si>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</si>
  <si>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</si>
  <si>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</si>
  <si>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</si>
  <si>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</si>
  <si>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</si>
  <si>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</si>
  <si>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</si>
  <si>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</si>
  <si>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</si>
  <si>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</si>
  <si>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</si>
  <si>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</si>
  <si>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</si>
  <si>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</si>
  <si>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</si>
  <si>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</si>
  <si>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</si>
  <si>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</si>
  <si>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</si>
  <si>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</si>
  <si>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</si>
  <si>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</si>
  <si>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</si>
  <si>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</si>
  <si>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</si>
  <si>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</si>
  <si>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</si>
  <si>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</si>
  <si>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</si>
  <si>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</si>
  <si>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</si>
  <si>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</si>
  <si>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</si>
  <si>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</si>
  <si>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</si>
  <si>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</si>
  <si>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</si>
  <si>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</si>
  <si>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</si>
  <si>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</si>
  <si>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</si>
  <si>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</si>
  <si>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</si>
  <si>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</si>
  <si>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</si>
  <si>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</si>
  <si>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</si>
  <si>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</si>
  <si>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</si>
  <si>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</si>
  <si>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</si>
  <si>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</si>
  <si>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</si>
  <si>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</si>
  <si>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</si>
  <si>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</si>
  <si>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</si>
  <si>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</si>
  <si>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</si>
  <si>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</si>
  <si>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</si>
  <si>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</si>
  <si>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</si>
  <si>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</si>
  <si>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</si>
  <si>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</si>
  <si>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</si>
  <si>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</si>
  <si>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</si>
  <si>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</si>
  <si>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</si>
  <si>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</si>
  <si>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</si>
  <si>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</si>
  <si>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</si>
  <si>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</si>
  <si>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</si>
  <si>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</si>
  <si>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</si>
  <si>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</si>
  <si>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</si>
  <si>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</si>
  <si>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</si>
  <si>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</si>
  <si>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</si>
  <si>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</si>
  <si>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</si>
  <si>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</si>
  <si>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</si>
  <si>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</si>
  <si>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</si>
  <si>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</si>
  <si>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</si>
  <si>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</si>
  <si>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</si>
  <si>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</si>
  <si>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</si>
  <si>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</si>
  <si>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</si>
  <si>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</si>
  <si>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</si>
  <si>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</si>
  <si>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</si>
  <si>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</si>
  <si>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</si>
  <si>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</si>
  <si>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</si>
  <si>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</si>
  <si>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</si>
  <si>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</si>
  <si>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</si>
  <si>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</si>
  <si>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</si>
  <si>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</si>
  <si>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</si>
  <si>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</si>
  <si>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</si>
  <si>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</si>
  <si>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</si>
  <si>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</si>
  <si>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</si>
  <si>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</si>
  <si>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</si>
  <si>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</si>
  <si>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</si>
  <si>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</si>
  <si>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</si>
  <si>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</si>
  <si>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</si>
  <si>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</si>
  <si>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</si>
  <si>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</si>
  <si>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</si>
  <si>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</si>
  <si>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</si>
  <si>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</si>
  <si>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</si>
  <si>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</si>
  <si>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</si>
  <si>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</si>
  <si>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</si>
  <si>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</si>
  <si>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</si>
  <si>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</si>
  <si>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</si>
  <si>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</si>
  <si>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</si>
  <si>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</si>
  <si>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</si>
  <si>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</si>
  <si>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</si>
  <si>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</si>
  <si>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</si>
  <si>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</si>
  <si>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</si>
  <si>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</si>
  <si>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</si>
  <si>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</si>
  <si>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</si>
  <si>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</si>
  <si>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</si>
  <si>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</si>
  <si>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</si>
  <si>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</si>
  <si>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</si>
  <si>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</si>
  <si>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</si>
  <si>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</si>
  <si>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</si>
  <si>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</si>
  <si>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</si>
  <si>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</si>
  <si>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</si>
  <si>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</si>
  <si>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</si>
  <si>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</si>
  <si>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</si>
  <si>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</si>
  <si>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</si>
  <si>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</si>
  <si>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</si>
  <si>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</si>
  <si>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</si>
  <si>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</si>
  <si>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</si>
  <si>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</si>
  <si>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</si>
  <si>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</si>
  <si>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</si>
  <si>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</si>
  <si>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</si>
  <si>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</si>
  <si>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</si>
  <si>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</si>
  <si>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</si>
  <si>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</si>
  <si>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</si>
  <si>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</si>
  <si>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</si>
  <si>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</si>
  <si>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</si>
  <si>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</si>
  <si>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</si>
  <si>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</si>
  <si>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</si>
  <si>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</si>
  <si>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</si>
  <si>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</si>
  <si>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</si>
  <si>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</si>
  <si>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</si>
  <si>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</si>
  <si>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</si>
  <si>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</si>
  <si>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</si>
  <si>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</si>
  <si>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</si>
  <si>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</si>
  <si>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</si>
  <si>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</si>
  <si>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</si>
  <si>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</si>
  <si>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</si>
  <si>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</si>
  <si>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</si>
  <si>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</si>
  <si>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</si>
  <si>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</si>
  <si>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</si>
  <si>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</si>
  <si>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</si>
  <si>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</si>
  <si>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</si>
  <si>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</si>
  <si>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</si>
  <si>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</si>
  <si>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</si>
  <si>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</si>
  <si>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</si>
  <si>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</si>
  <si>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</si>
  <si>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</si>
  <si>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</si>
  <si>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</si>
  <si>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</si>
  <si>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</si>
  <si>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</si>
  <si>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</si>
  <si>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</si>
  <si>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</si>
  <si>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</si>
  <si>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</si>
  <si>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</si>
  <si>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</si>
  <si>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</si>
  <si>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</si>
  <si>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</si>
  <si>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</si>
  <si>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</si>
  <si>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</si>
  <si>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</si>
  <si>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</si>
  <si>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</si>
  <si>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</si>
  <si>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</si>
  <si>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</si>
  <si>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</si>
  <si>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</si>
  <si>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</si>
  <si>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</si>
  <si>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</si>
  <si>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</si>
  <si>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</si>
  <si>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</si>
  <si>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</si>
  <si>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</si>
  <si>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</si>
  <si>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</si>
  <si>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</si>
  <si>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</si>
  <si>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</si>
  <si>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</si>
  <si>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</si>
  <si>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</si>
  <si>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</si>
  <si>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</si>
  <si>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</si>
  <si>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</si>
  <si>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</si>
  <si>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</si>
  <si>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</si>
  <si>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</si>
  <si>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</si>
  <si>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</si>
  <si>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</si>
  <si>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</si>
  <si>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</si>
  <si>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</si>
  <si>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</si>
  <si>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</si>
  <si>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</si>
  <si>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</si>
  <si>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</si>
  <si>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</si>
  <si>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</si>
  <si>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</si>
  <si>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</si>
  <si>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</si>
  <si>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</si>
  <si>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</si>
  <si>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</si>
  <si>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</si>
  <si>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</si>
  <si>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</si>
  <si>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</si>
  <si>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</si>
  <si>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</si>
  <si>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</si>
  <si>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</si>
  <si>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</si>
  <si>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</si>
  <si>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</si>
  <si>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</si>
  <si>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</si>
  <si>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</si>
  <si>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</si>
  <si>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</si>
  <si>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</si>
  <si>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</si>
  <si>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</si>
  <si>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</si>
  <si>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</si>
  <si>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</si>
  <si>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</si>
  <si>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</si>
  <si>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</si>
  <si>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</si>
  <si>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</si>
  <si>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</si>
  <si>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</si>
  <si>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</si>
  <si>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</si>
  <si>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</si>
  <si>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</si>
  <si>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</si>
  <si>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</si>
  <si>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</si>
  <si>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</si>
  <si>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</si>
  <si>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</si>
  <si>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</si>
  <si>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</si>
  <si>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</si>
  <si>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</si>
  <si>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</si>
  <si>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</si>
  <si>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</si>
  <si>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</si>
  <si>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</si>
  <si>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</si>
  <si>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</si>
  <si>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</si>
  <si>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</si>
  <si>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</si>
  <si>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</si>
  <si>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</si>
  <si>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</si>
  <si>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</si>
  <si>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</si>
  <si>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</si>
  <si>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</si>
  <si>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</si>
  <si>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</si>
  <si>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</si>
  <si>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</si>
  <si>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</si>
  <si>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</si>
  <si>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</si>
  <si>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</si>
  <si>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</si>
  <si>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</si>
  <si>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</si>
  <si>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</si>
  <si>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</si>
  <si>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</si>
  <si>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</si>
  <si>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</si>
  <si>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</si>
  <si>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</si>
  <si>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</si>
  <si>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</si>
  <si>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</si>
  <si>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</si>
  <si>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</si>
  <si>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</si>
  <si>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</si>
  <si>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</si>
  <si>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</si>
  <si>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</si>
  <si>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</si>
  <si>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</si>
  <si>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</si>
  <si>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</si>
  <si>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</si>
  <si>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</si>
  <si>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</si>
  <si>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</si>
  <si>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</si>
  <si>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</si>
  <si>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</si>
  <si>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</si>
  <si>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</si>
  <si>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</si>
  <si>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</si>
  <si>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</si>
  <si>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</si>
  <si>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</si>
  <si>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</si>
  <si>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</si>
  <si>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</si>
  <si>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</si>
  <si>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</si>
  <si>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</si>
  <si>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</si>
  <si>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</si>
  <si>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</si>
  <si>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</si>
  <si>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</si>
  <si>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</si>
  <si>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</si>
  <si>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</si>
  <si>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</si>
  <si>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</si>
  <si>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</si>
  <si>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</si>
  <si>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</si>
  <si>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</si>
  <si>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</si>
  <si>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</si>
  <si>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</si>
  <si>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</si>
  <si>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</si>
  <si>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</si>
  <si>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</si>
  <si>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</si>
  <si>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</si>
  <si>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</si>
  <si>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</si>
  <si>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</si>
  <si>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</si>
  <si>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</si>
  <si>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</si>
  <si>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</si>
  <si>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</si>
  <si>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</si>
  <si>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</si>
  <si>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</si>
  <si>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</si>
  <si>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</si>
  <si>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</si>
  <si>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</si>
  <si>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</si>
  <si>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</si>
  <si>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</si>
  <si>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</si>
  <si>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</si>
  <si>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</si>
  <si>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</si>
  <si>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</si>
  <si>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</si>
  <si>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</si>
  <si>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</si>
  <si>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</si>
  <si>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</si>
  <si>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</si>
  <si>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</si>
  <si>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</si>
  <si>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</si>
  <si>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</si>
  <si>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</si>
  <si>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</si>
  <si>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</si>
  <si>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</si>
  <si>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</si>
  <si>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</si>
  <si>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</si>
  <si>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</si>
  <si>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</si>
  <si>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</si>
  <si>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</si>
  <si>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</si>
  <si>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</si>
  <si>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</si>
  <si>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</si>
  <si>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</si>
  <si>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</si>
  <si>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</si>
  <si>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</si>
  <si>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</si>
  <si>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</si>
  <si>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</si>
  <si>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</si>
  <si>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</si>
  <si>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</si>
  <si>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</si>
  <si>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</si>
  <si>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</si>
  <si>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</si>
  <si>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</si>
  <si>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</si>
  <si>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</si>
  <si>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</si>
  <si>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</si>
  <si>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</si>
  <si>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</si>
  <si>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</si>
  <si>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</si>
  <si>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</si>
  <si>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</si>
  <si>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</si>
  <si>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</si>
  <si>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</si>
  <si>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</si>
  <si>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</si>
  <si>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</si>
  <si>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</si>
  <si>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</si>
  <si>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</si>
  <si>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</si>
  <si>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</si>
  <si>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</si>
  <si>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</si>
  <si>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</si>
  <si>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</si>
  <si>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</si>
  <si>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</si>
  <si>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</si>
  <si>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</si>
  <si>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</si>
  <si>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</si>
  <si>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</si>
  <si>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</si>
  <si>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</si>
  <si>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</si>
  <si>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</si>
  <si>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</si>
  <si>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</si>
  <si>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</si>
  <si>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</si>
  <si>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</si>
  <si>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</si>
  <si>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</si>
  <si>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</si>
  <si>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</si>
  <si>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</si>
  <si>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</si>
  <si>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</si>
  <si>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</si>
  <si>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</si>
  <si>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</si>
  <si>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</si>
  <si>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</si>
  <si>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</si>
  <si>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</si>
  <si>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</si>
  <si>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</si>
  <si>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</si>
  <si>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</si>
  <si>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</si>
  <si>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</si>
  <si>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</si>
  <si>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</si>
  <si>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</si>
  <si>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</si>
  <si>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</si>
  <si>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</si>
  <si>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</si>
  <si>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</si>
  <si>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</si>
  <si>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</si>
  <si>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</si>
  <si>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</si>
  <si>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</si>
  <si>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</si>
  <si>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</si>
  <si>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</si>
  <si>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</si>
  <si>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</si>
  <si>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</si>
  <si>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</si>
  <si>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</si>
  <si>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</si>
  <si>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</si>
  <si>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</si>
  <si>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</si>
  <si>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</si>
  <si>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</si>
  <si>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</si>
  <si>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</si>
  <si>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</si>
  <si>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</si>
  <si>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</si>
  <si>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</si>
  <si>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</si>
  <si>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</si>
  <si>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</si>
  <si>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</si>
  <si>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</si>
  <si>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</si>
  <si>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</si>
  <si>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</si>
  <si>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</si>
  <si>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</si>
  <si>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</si>
  <si>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</si>
  <si>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</si>
  <si>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</si>
  <si>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</si>
  <si>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</si>
  <si>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</si>
  <si>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</si>
  <si>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</si>
  <si>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</si>
  <si>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</si>
  <si>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</si>
  <si>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</si>
  <si>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</si>
  <si>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</si>
  <si>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</si>
  <si>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</si>
  <si>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</si>
  <si>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</si>
  <si>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</si>
  <si>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</si>
  <si>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</si>
  <si>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</si>
  <si>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</si>
  <si>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</si>
  <si>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</si>
  <si>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</si>
  <si>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</si>
  <si>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</si>
  <si>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</si>
  <si>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</si>
  <si>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</si>
  <si>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</si>
  <si>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</si>
  <si>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</si>
  <si>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</si>
  <si>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</si>
  <si>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</si>
  <si>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</si>
  <si>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</si>
  <si>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</si>
  <si>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</si>
  <si>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</si>
  <si>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</si>
  <si>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</si>
  <si>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</si>
  <si>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</si>
  <si>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</si>
  <si>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</si>
  <si>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</si>
  <si>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</si>
  <si>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</si>
  <si>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</si>
  <si>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</si>
  <si>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</si>
  <si>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</si>
  <si>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</si>
  <si>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</si>
  <si>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</si>
  <si>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</si>
  <si>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</si>
  <si>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</si>
  <si>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</si>
  <si>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</si>
  <si>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</si>
  <si>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</si>
  <si>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</si>
  <si>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</si>
  <si>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</si>
  <si>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</si>
  <si>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</si>
  <si>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</si>
  <si>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</si>
  <si>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</si>
  <si>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</si>
  <si>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</si>
  <si>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</si>
  <si>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</si>
  <si>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</si>
  <si>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</si>
  <si>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</si>
  <si>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</si>
  <si>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</si>
  <si>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</si>
  <si>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</si>
  <si>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</si>
  <si>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</si>
  <si>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</si>
  <si>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</si>
  <si>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</si>
  <si>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</si>
  <si>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</si>
  <si>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</si>
  <si>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</si>
  <si>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</si>
  <si>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</si>
  <si>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</si>
  <si>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</si>
  <si>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</si>
  <si>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</si>
  <si>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</si>
  <si>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</si>
  <si>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</si>
  <si>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</si>
  <si>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</si>
  <si>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</si>
  <si>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</si>
  <si>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</si>
  <si>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</si>
  <si>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</si>
  <si>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</si>
  <si>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</si>
  <si>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</si>
  <si>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</si>
  <si>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</si>
  <si>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</si>
  <si>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</si>
  <si>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</si>
  <si>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</si>
  <si>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</si>
  <si>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</si>
  <si>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</si>
  <si>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</si>
  <si>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</si>
  <si>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</si>
  <si>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</si>
  <si>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</si>
  <si>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</si>
  <si>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</si>
  <si>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</si>
  <si>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</si>
  <si>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</si>
  <si>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</si>
  <si>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</si>
  <si>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</si>
  <si>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</si>
  <si>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</si>
  <si>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</si>
  <si>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</si>
  <si>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</si>
  <si>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</si>
  <si>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</si>
  <si>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</si>
  <si>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</si>
  <si>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</si>
  <si>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</si>
  <si>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</si>
  <si>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</si>
  <si>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</si>
  <si>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</si>
  <si>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</si>
  <si>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</si>
  <si>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</si>
  <si>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</si>
  <si>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</si>
  <si>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</si>
  <si>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</si>
  <si>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</si>
  <si>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</si>
  <si>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</si>
  <si>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</si>
  <si>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</si>
  <si>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</si>
  <si>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</si>
  <si>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</si>
  <si>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</si>
  <si>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</si>
  <si>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</si>
  <si>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</si>
  <si>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</si>
  <si>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</si>
  <si>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</si>
  <si>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</si>
  <si>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</si>
  <si>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</si>
  <si>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</si>
  <si>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</si>
  <si>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</si>
  <si>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</si>
  <si>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</si>
  <si>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</si>
  <si>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</si>
  <si>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</si>
  <si>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</si>
  <si>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</si>
  <si>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</si>
  <si>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</si>
  <si>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</si>
  <si>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</si>
  <si>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</si>
  <si>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</si>
  <si>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</si>
  <si>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</si>
  <si>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</si>
  <si>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</si>
  <si>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</si>
  <si>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</si>
  <si>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</si>
  <si>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</si>
  <si>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</si>
  <si>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</si>
  <si>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</si>
  <si>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</si>
  <si>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</si>
  <si>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</si>
  <si>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</si>
  <si>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</si>
  <si>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</si>
  <si>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</si>
  <si>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</si>
  <si>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</si>
  <si>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</si>
  <si>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</si>
  <si>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</si>
  <si>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</si>
  <si>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</si>
  <si>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</si>
  <si>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</si>
  <si>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</si>
  <si>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</si>
  <si>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</si>
  <si>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</si>
  <si>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</si>
  <si>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</si>
  <si>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</si>
  <si>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</si>
  <si>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</si>
  <si>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</si>
  <si>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</si>
  <si>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</si>
  <si>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</si>
  <si>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</si>
  <si>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</si>
  <si>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</si>
  <si>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</si>
  <si>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</si>
  <si>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</si>
  <si>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</si>
  <si>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</si>
  <si>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</si>
  <si>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</si>
  <si>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</si>
  <si>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</si>
  <si>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</si>
  <si>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</si>
  <si>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</si>
  <si>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</si>
  <si>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</si>
  <si>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</si>
  <si>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</si>
  <si>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</si>
  <si>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</si>
  <si>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</si>
  <si>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</si>
  <si>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</si>
  <si>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</si>
  <si>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</si>
  <si>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</si>
  <si>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</si>
  <si>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</si>
  <si>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</si>
  <si>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</si>
  <si>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</si>
  <si>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</si>
  <si>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</si>
  <si>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</si>
  <si>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</si>
  <si>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</si>
  <si>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</si>
  <si>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</si>
  <si>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</si>
  <si>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</si>
  <si>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</si>
  <si>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</si>
  <si>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</si>
  <si>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</si>
  <si>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</si>
  <si>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</si>
  <si>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</si>
  <si>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</si>
  <si>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</si>
  <si>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</si>
  <si>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</si>
  <si>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</si>
  <si>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</si>
  <si>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</si>
  <si>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</si>
  <si>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</si>
  <si>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</si>
  <si>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</si>
  <si>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</si>
  <si>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</si>
  <si>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</si>
  <si>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</si>
  <si>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</si>
  <si>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</si>
  <si>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</si>
  <si>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</si>
  <si>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</si>
  <si>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</si>
  <si>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</si>
  <si>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</si>
  <si>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</si>
  <si>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</si>
  <si>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</si>
  <si>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</si>
  <si>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</si>
  <si>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</si>
  <si>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</si>
  <si>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</si>
  <si>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</si>
  <si>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</si>
  <si>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</si>
  <si>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</si>
  <si>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</si>
  <si>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</si>
  <si>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</si>
  <si>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</si>
  <si>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</si>
  <si>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</si>
  <si>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</si>
  <si>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</si>
  <si>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</si>
  <si>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</si>
  <si>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</si>
  <si>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</si>
  <si>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</si>
  <si>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</si>
  <si>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</si>
  <si>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</si>
  <si>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</si>
  <si>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</si>
  <si>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</si>
  <si>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</si>
  <si>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</si>
  <si>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</si>
  <si>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</si>
  <si>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</si>
  <si>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</si>
  <si>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</si>
  <si>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</si>
  <si>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</si>
  <si>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</si>
  <si>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</si>
  <si>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</si>
  <si>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</si>
  <si>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</si>
  <si>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</si>
  <si>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</si>
  <si>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</si>
  <si>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</si>
  <si>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</si>
  <si>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</si>
  <si>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</si>
  <si>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</si>
  <si>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</si>
  <si>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</si>
  <si>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</si>
  <si>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</si>
  <si>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</si>
  <si>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</si>
  <si>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</si>
  <si>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</si>
  <si>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</si>
  <si>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</si>
  <si>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</si>
  <si>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</si>
  <si>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</si>
  <si>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</si>
  <si>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</si>
  <si>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</si>
  <si>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</si>
  <si>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</si>
  <si>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</si>
  <si>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</si>
  <si>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</si>
  <si>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</si>
  <si>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</si>
  <si>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</si>
  <si>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</si>
  <si>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</si>
  <si>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</si>
  <si>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</si>
  <si>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</si>
  <si>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</si>
  <si>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</si>
  <si>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</si>
  <si>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</si>
  <si>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</si>
  <si>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</si>
  <si>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</si>
  <si>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</si>
  <si>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</si>
  <si>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</si>
  <si>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</si>
  <si>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</si>
  <si>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</si>
  <si>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</si>
  <si>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</si>
  <si>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</si>
  <si>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</si>
  <si>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</si>
  <si>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</si>
  <si>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</si>
  <si>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</si>
  <si>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</si>
  <si>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</si>
  <si>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</si>
  <si>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</si>
  <si>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</si>
  <si>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</si>
  <si>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</si>
  <si>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</si>
  <si>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</si>
  <si>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</si>
  <si>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</si>
  <si>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</si>
  <si>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</si>
  <si>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</si>
  <si>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</si>
  <si>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</si>
  <si>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</si>
  <si>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</si>
  <si>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</si>
  <si>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</si>
  <si>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</si>
  <si>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</si>
  <si>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</si>
  <si>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</si>
  <si>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</si>
  <si>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</si>
  <si>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</si>
  <si>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</si>
  <si>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</si>
  <si>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</si>
  <si>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</si>
  <si>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</si>
  <si>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</si>
  <si>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</si>
  <si>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</si>
  <si>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</si>
  <si>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</si>
  <si>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</si>
  <si>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</si>
  <si>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</si>
  <si>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</si>
  <si>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</si>
  <si>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</si>
  <si>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</si>
  <si>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</si>
  <si>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</si>
  <si>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</si>
  <si>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</si>
  <si>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</si>
  <si>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</si>
  <si>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</si>
  <si>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</si>
  <si>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</si>
  <si>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</si>
  <si>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</si>
  <si>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</si>
  <si>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</si>
  <si>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</si>
  <si>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</si>
  <si>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</si>
  <si>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</si>
  <si>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</si>
  <si>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</si>
  <si>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</si>
  <si>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</si>
  <si>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</si>
  <si>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</si>
  <si>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</si>
  <si>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</si>
  <si>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</si>
  <si>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</si>
  <si>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</si>
  <si>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</si>
  <si>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</si>
  <si>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</si>
  <si>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</si>
  <si>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</si>
  <si>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</si>
  <si>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</si>
  <si>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</si>
  <si>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</si>
  <si>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</si>
  <si>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</si>
  <si>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</si>
  <si>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</si>
  <si>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</si>
  <si>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</si>
  <si>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</si>
  <si>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</si>
  <si>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</si>
  <si>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</si>
  <si>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</si>
  <si>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</si>
  <si>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</si>
  <si>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</si>
  <si>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</si>
  <si>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</si>
  <si>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</si>
  <si>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</si>
  <si>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</si>
  <si>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</si>
  <si>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</si>
  <si>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</si>
  <si>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</si>
  <si>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</si>
  <si>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</si>
  <si>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</si>
  <si>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</si>
  <si>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</si>
  <si>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</si>
  <si>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</si>
  <si>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</si>
  <si>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</si>
  <si>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</si>
  <si>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</si>
  <si>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</si>
  <si>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</si>
  <si>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</si>
  <si>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</si>
  <si>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</si>
  <si>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</si>
  <si>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</si>
  <si>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</si>
  <si>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</si>
  <si>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</si>
  <si>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</si>
  <si>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</si>
  <si>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</si>
  <si>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</si>
  <si>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</si>
  <si>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</si>
  <si>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</si>
  <si>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</si>
  <si>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</si>
  <si>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</si>
  <si>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</si>
  <si>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</si>
  <si>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</si>
  <si>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</si>
  <si>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</si>
  <si>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</si>
  <si>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</si>
  <si>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</si>
  <si>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</si>
  <si>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</si>
  <si>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</si>
  <si>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</si>
  <si>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</si>
  <si>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</si>
  <si>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</si>
  <si>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</si>
  <si>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</si>
  <si>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</si>
  <si>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</si>
  <si>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</si>
  <si>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</si>
  <si>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</si>
  <si>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</si>
  <si>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</si>
  <si>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</si>
  <si>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</si>
  <si>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</si>
  <si>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</si>
  <si>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</si>
  <si>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</si>
  <si>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</si>
  <si>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</si>
  <si>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</si>
  <si>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</si>
  <si>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</si>
  <si>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</si>
  <si>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</si>
  <si>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</si>
  <si>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</si>
  <si>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</si>
  <si>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</si>
  <si>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</si>
  <si>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</si>
  <si>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</si>
  <si>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</si>
  <si>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</si>
  <si>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</si>
  <si>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</si>
  <si>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</si>
  <si>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</si>
  <si>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</si>
  <si>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</si>
  <si>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</si>
  <si>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</si>
  <si>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</si>
  <si>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</si>
  <si>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</si>
  <si>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</si>
  <si>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</si>
  <si>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</si>
  <si>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</si>
  <si>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</si>
  <si>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</si>
  <si>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</si>
  <si>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</si>
  <si>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</si>
  <si>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</si>
  <si>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</si>
  <si>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</si>
  <si>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</si>
  <si>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</si>
  <si>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</si>
  <si>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</si>
  <si>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</si>
  <si>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</si>
  <si>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</si>
  <si>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</si>
  <si>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</si>
  <si>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</si>
  <si>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</si>
  <si>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</si>
  <si>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</si>
  <si>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</si>
  <si>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</si>
  <si>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</si>
  <si>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</si>
  <si>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</si>
  <si>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</si>
  <si>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</si>
  <si>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</si>
  <si>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</si>
  <si>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</si>
  <si>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</si>
  <si>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</si>
  <si>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</si>
  <si>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</si>
  <si>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</si>
  <si>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</si>
  <si>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</si>
  <si>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</si>
  <si>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</si>
  <si>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</si>
  <si>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</si>
  <si>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</si>
  <si>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</si>
  <si>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</si>
  <si>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</si>
  <si>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</si>
  <si>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</si>
  <si>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</si>
  <si>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</si>
  <si>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</si>
  <si>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</si>
  <si>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</si>
  <si>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</si>
  <si>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</si>
  <si>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</si>
  <si>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</si>
  <si>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</si>
  <si>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</si>
  <si>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</si>
  <si>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</si>
  <si>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</si>
  <si>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</si>
  <si>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</si>
  <si>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</si>
  <si>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</si>
  <si>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</si>
  <si>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</si>
  <si>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</si>
  <si>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</si>
  <si>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</si>
  <si>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</si>
  <si>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</si>
  <si>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</si>
  <si>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</si>
  <si>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</si>
  <si>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</si>
  <si>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</si>
  <si>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</si>
  <si>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</si>
  <si>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</si>
  <si>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</si>
  <si>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</si>
  <si>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</si>
  <si>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</si>
  <si>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</si>
  <si>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</si>
  <si>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</si>
  <si>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</si>
  <si>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</si>
  <si>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</si>
  <si>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</si>
  <si>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</si>
  <si>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</si>
  <si>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</si>
  <si>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</si>
  <si>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</si>
  <si>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</si>
  <si>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</si>
  <si>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</si>
  <si>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</si>
  <si>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</si>
  <si>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</si>
  <si>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</si>
  <si>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</si>
  <si>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</si>
  <si>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</si>
  <si>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</si>
  <si>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</si>
  <si>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</si>
  <si>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</si>
  <si>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</si>
  <si>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</si>
  <si>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</si>
  <si>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</si>
  <si>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</si>
  <si>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</si>
  <si>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</si>
  <si>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</si>
  <si>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</si>
  <si>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</si>
  <si>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</si>
  <si>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</si>
  <si>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</si>
  <si>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</si>
  <si>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</si>
  <si>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</si>
  <si>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</si>
  <si>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</si>
  <si>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</si>
  <si>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</si>
  <si>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</si>
  <si>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</si>
  <si>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</si>
  <si>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</si>
  <si>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</si>
  <si>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</si>
  <si>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</si>
  <si>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</si>
  <si>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</si>
  <si>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</si>
  <si>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</si>
  <si>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</si>
  <si>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</si>
  <si>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</si>
  <si>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</si>
  <si>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</si>
  <si>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</si>
  <si>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</si>
  <si>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</si>
  <si>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</si>
  <si>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</si>
  <si>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</si>
  <si>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</si>
  <si>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</si>
  <si>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</si>
  <si>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</si>
  <si>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</si>
  <si>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</si>
  <si>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</si>
  <si>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</si>
  <si>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</si>
  <si>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</si>
  <si>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</si>
  <si>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</si>
  <si>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</si>
  <si>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</si>
  <si>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</si>
  <si>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</si>
  <si>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</si>
  <si>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</si>
  <si>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</si>
  <si>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</si>
  <si>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</si>
  <si>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</si>
  <si>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</si>
  <si>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</si>
  <si>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</si>
  <si>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</si>
  <si>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</si>
  <si>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</si>
  <si>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</si>
  <si>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</si>
  <si>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</si>
  <si>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</si>
  <si>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</si>
  <si>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</si>
  <si>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</si>
  <si>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</si>
  <si>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</si>
  <si>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</si>
  <si>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</si>
  <si>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</si>
  <si>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</si>
  <si>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</si>
  <si>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</si>
  <si>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</si>
  <si>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</si>
  <si>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</si>
  <si>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</si>
  <si>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</si>
  <si>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</si>
  <si>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</si>
  <si>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</si>
  <si>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</si>
  <si>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</si>
  <si>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</si>
  <si>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</si>
  <si>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</si>
  <si>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</si>
  <si>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</si>
  <si>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</si>
  <si>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</si>
  <si>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</si>
  <si>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</si>
  <si>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</si>
  <si>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</si>
  <si>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</si>
  <si>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</si>
  <si>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</si>
  <si>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</si>
  <si>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</si>
  <si>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</si>
  <si>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</si>
  <si>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</si>
  <si>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</si>
  <si>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</si>
  <si>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</si>
  <si>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</si>
  <si>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</si>
  <si>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</si>
  <si>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</si>
  <si>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</si>
  <si>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</si>
  <si>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</si>
  <si>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</si>
  <si>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</si>
  <si>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</si>
  <si>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</si>
  <si>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</si>
  <si>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</si>
  <si>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</si>
  <si>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</si>
  <si>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</si>
  <si>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</si>
  <si>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</si>
  <si>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</si>
  <si>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</si>
  <si>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</si>
  <si>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</si>
  <si>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</si>
  <si>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</si>
  <si>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</si>
  <si>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</si>
  <si>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</si>
  <si>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</si>
  <si>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</si>
  <si>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</si>
  <si>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</si>
  <si>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</si>
  <si>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</si>
  <si>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</si>
  <si>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</si>
  <si>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</si>
  <si>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</si>
  <si>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</si>
  <si>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</si>
  <si>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</si>
  <si>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</si>
  <si>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</si>
  <si>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</si>
  <si>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</si>
  <si>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</si>
  <si>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</si>
  <si>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</si>
  <si>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</si>
  <si>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</si>
  <si>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</si>
  <si>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</si>
  <si>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</si>
  <si>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</si>
  <si>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</si>
  <si>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</si>
  <si>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</si>
  <si>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</si>
  <si>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</si>
  <si>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</si>
  <si>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</si>
  <si>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</si>
  <si>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</si>
  <si>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</si>
  <si>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</si>
  <si>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</si>
  <si>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</si>
  <si>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</si>
  <si>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</si>
  <si>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</si>
  <si>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</si>
  <si>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</si>
  <si>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</si>
  <si>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</si>
  <si>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</si>
  <si>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</si>
  <si>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</si>
  <si>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</si>
  <si>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</si>
  <si>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</si>
  <si>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</si>
  <si>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</si>
  <si>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</si>
  <si>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</si>
  <si>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</si>
  <si>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</si>
  <si>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</si>
  <si>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</si>
  <si>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</si>
  <si>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</si>
  <si>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</si>
  <si>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</si>
  <si>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</si>
  <si>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</si>
  <si>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</si>
  <si>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</si>
  <si>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</si>
  <si>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</si>
  <si>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</si>
  <si>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</si>
  <si>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</si>
  <si>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</si>
  <si>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</si>
  <si>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</si>
  <si>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</si>
  <si>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</si>
  <si>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</si>
  <si>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</si>
  <si>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</si>
  <si>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</si>
  <si>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</si>
  <si>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</si>
  <si>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</si>
  <si>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</si>
  <si>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</si>
  <si>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</si>
  <si>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</si>
  <si>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</si>
  <si>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</si>
  <si>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</si>
  <si>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</si>
  <si>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</si>
  <si>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</si>
  <si>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</si>
  <si>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</si>
  <si>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</si>
  <si>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</si>
  <si>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</si>
  <si>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</si>
  <si>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</si>
  <si>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</si>
  <si>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</si>
  <si>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</si>
  <si>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</si>
  <si>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</si>
  <si>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</si>
  <si>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</si>
  <si>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</si>
  <si>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</si>
  <si>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</si>
  <si>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</si>
  <si>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</si>
  <si>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</si>
  <si>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</si>
  <si>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</si>
  <si>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</si>
  <si>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</si>
  <si>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</si>
  <si>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</si>
  <si>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</si>
  <si>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</si>
  <si>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</si>
  <si>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</si>
  <si>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</si>
  <si>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</si>
  <si>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</si>
  <si>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</si>
  <si>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</si>
  <si>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</si>
  <si>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</si>
  <si>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</si>
  <si>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</si>
  <si>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</si>
  <si>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</si>
  <si>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</si>
  <si>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</si>
  <si>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</si>
  <si>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</si>
  <si>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</si>
  <si>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</si>
  <si>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</si>
  <si>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</si>
  <si>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</si>
  <si>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</si>
  <si>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</si>
  <si>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</si>
  <si>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</si>
  <si>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</si>
  <si>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</si>
  <si>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</si>
  <si>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</si>
  <si>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</si>
  <si>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</si>
  <si>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</si>
  <si>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</si>
  <si>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</si>
  <si>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</si>
  <si>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</si>
  <si>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</si>
  <si>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</si>
  <si>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</si>
  <si>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</si>
  <si>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</si>
  <si>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</si>
  <si>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</si>
  <si>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</si>
  <si>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</si>
  <si>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</si>
  <si>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</si>
  <si>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</si>
  <si>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</si>
  <si>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</si>
  <si>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</si>
  <si>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</si>
  <si>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</si>
  <si>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</si>
  <si>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</si>
  <si>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</si>
  <si>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</si>
  <si>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</si>
  <si>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</si>
  <si>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</si>
  <si>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</si>
  <si>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</si>
  <si>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</si>
  <si>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</si>
  <si>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</si>
  <si>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</si>
  <si>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</si>
  <si>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</si>
  <si>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</si>
  <si>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</si>
  <si>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</si>
  <si>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</si>
  <si>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</si>
  <si>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</si>
  <si>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</si>
  <si>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</si>
  <si>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</si>
  <si>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</si>
  <si>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</si>
  <si>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</si>
  <si>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</si>
  <si>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</si>
  <si>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</si>
  <si>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</si>
  <si>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</si>
  <si>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</si>
  <si>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</si>
  <si>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</si>
  <si>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</si>
  <si>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</si>
  <si>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</si>
  <si>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</si>
  <si>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</si>
  <si>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</si>
  <si>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</si>
  <si>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</si>
  <si>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</si>
  <si>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</si>
  <si>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</si>
  <si>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</si>
  <si>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</si>
  <si>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</si>
  <si>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</si>
  <si>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</si>
  <si>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</si>
  <si>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</si>
  <si>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</si>
  <si>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</si>
  <si>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</si>
  <si>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</si>
  <si>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</si>
  <si>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</si>
  <si>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</si>
  <si>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</si>
  <si>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</si>
  <si>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</si>
  <si>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</si>
  <si>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</si>
  <si>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</si>
  <si>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</si>
  <si>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</si>
  <si>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</si>
  <si>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</si>
  <si>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</si>
  <si>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</si>
  <si>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</si>
  <si>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</si>
  <si>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</si>
  <si>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</si>
  <si>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</si>
  <si>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</si>
  <si>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</si>
  <si>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</si>
  <si>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</si>
  <si>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</si>
  <si>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</si>
  <si>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</si>
  <si>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</si>
  <si>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</si>
  <si>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</si>
  <si>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</si>
  <si>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</si>
  <si>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</si>
  <si>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</si>
  <si>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</si>
  <si>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</si>
  <si>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</si>
  <si>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</si>
  <si>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</si>
  <si>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</si>
  <si>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</si>
  <si>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</si>
  <si>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</si>
  <si>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</si>
  <si>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</si>
  <si>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</si>
  <si>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</si>
  <si>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</si>
  <si>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</si>
  <si>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</si>
  <si>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</si>
  <si>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</si>
  <si>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</si>
  <si>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</si>
  <si>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</si>
  <si>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</si>
  <si>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</si>
  <si>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</si>
  <si>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</si>
  <si>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</si>
  <si>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</si>
  <si>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</si>
  <si>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</si>
  <si>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</si>
  <si>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</si>
  <si>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</si>
  <si>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</si>
  <si>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</si>
  <si>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</si>
  <si>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</si>
  <si>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</si>
  <si>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</si>
  <si>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</si>
  <si>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</si>
  <si>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</si>
  <si>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</si>
  <si>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</si>
  <si>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</si>
  <si>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</si>
  <si>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</si>
  <si>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</si>
  <si>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</si>
  <si>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</si>
  <si>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</si>
  <si>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</si>
  <si>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</si>
  <si>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</si>
  <si>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</si>
  <si>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</si>
  <si>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</si>
  <si>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</si>
  <si>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</si>
  <si>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</si>
  <si>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</si>
  <si>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</si>
  <si>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</si>
  <si>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</si>
  <si>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</si>
  <si>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</si>
  <si>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</si>
  <si>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</si>
  <si>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</si>
  <si>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</si>
  <si>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</si>
  <si>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</si>
  <si>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</si>
  <si>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</si>
  <si>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</si>
  <si>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</si>
  <si>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</si>
  <si>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</si>
  <si>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</si>
  <si>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</si>
  <si>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</si>
  <si>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</si>
  <si>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</si>
  <si>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</si>
  <si>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</si>
  <si>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</si>
  <si>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</si>
  <si>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</si>
  <si>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</si>
  <si>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</si>
  <si>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</si>
  <si>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</si>
  <si>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</si>
  <si>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</si>
  <si>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</si>
  <si>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</si>
  <si>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</si>
  <si>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</si>
  <si>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</si>
  <si>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</si>
  <si>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</si>
  <si>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</si>
  <si>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</si>
  <si>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</si>
  <si>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</si>
  <si>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</si>
  <si>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</si>
  <si>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</si>
  <si>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</si>
  <si>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</si>
  <si>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</si>
  <si>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</si>
  <si>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</si>
  <si>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</si>
  <si>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</si>
  <si>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</si>
  <si>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</si>
  <si>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</si>
  <si>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</si>
  <si>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</si>
  <si>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</si>
  <si>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</si>
  <si>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</si>
  <si>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</si>
  <si>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</si>
  <si>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</si>
  <si>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</si>
  <si>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</si>
  <si>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</si>
  <si>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</si>
  <si>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</si>
  <si>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</si>
  <si>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</si>
  <si>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</si>
  <si>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</si>
  <si>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</si>
  <si>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</si>
  <si>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</si>
  <si>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</si>
  <si>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</si>
  <si>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</si>
  <si>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</si>
  <si>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</si>
  <si>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</si>
  <si>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</si>
  <si>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</si>
  <si>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</si>
  <si>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</si>
  <si>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</si>
  <si>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</si>
  <si>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</si>
  <si>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</si>
  <si>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</si>
  <si>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</si>
  <si>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</si>
  <si>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</si>
  <si>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</si>
  <si>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</si>
  <si>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</si>
  <si>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</si>
  <si>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</si>
  <si>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</si>
  <si>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</si>
  <si>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</si>
  <si>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</si>
  <si>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</si>
  <si>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</si>
  <si>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</si>
  <si>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</si>
  <si>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</si>
  <si>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</si>
  <si>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</si>
  <si>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</si>
  <si>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</si>
  <si>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</si>
  <si>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</si>
  <si>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</si>
  <si>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</si>
  <si>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</si>
  <si>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</si>
  <si>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</si>
  <si>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</si>
  <si>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</si>
  <si>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</si>
  <si>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</si>
  <si>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</si>
  <si>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</si>
  <si>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</si>
  <si>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</si>
  <si>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</si>
  <si>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</si>
  <si>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</si>
  <si>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</si>
  <si>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</si>
  <si>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</si>
  <si>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</si>
  <si>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</si>
  <si>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</si>
  <si>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</si>
  <si>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</si>
  <si>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</si>
  <si>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</si>
  <si>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</si>
  <si>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</si>
  <si>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</si>
  <si>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</si>
  <si>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</si>
  <si>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</si>
  <si>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</si>
  <si>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</si>
  <si>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</si>
  <si>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</si>
  <si>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</si>
  <si>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</si>
  <si>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</si>
  <si>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</si>
  <si>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</si>
  <si>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</si>
  <si>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</si>
  <si>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</si>
  <si>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</si>
  <si>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</si>
  <si>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</si>
  <si>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</si>
  <si>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</si>
  <si>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</si>
  <si>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</si>
  <si>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</si>
  <si>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</si>
  <si>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</si>
  <si>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</si>
  <si>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</si>
  <si>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</si>
  <si>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</si>
  <si>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</si>
  <si>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</si>
  <si>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</si>
  <si>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</si>
  <si>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</si>
  <si>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</si>
  <si>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</si>
  <si>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</si>
  <si>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</si>
  <si>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</si>
  <si>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</si>
  <si>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</si>
  <si>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</si>
  <si>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</si>
  <si>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</si>
  <si>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</si>
  <si>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</si>
  <si>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</si>
  <si>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</si>
  <si>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</si>
  <si>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</si>
  <si>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</si>
  <si>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</si>
  <si>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</si>
  <si>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</si>
  <si>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</si>
  <si>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</si>
  <si>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</si>
  <si>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</si>
  <si>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</si>
  <si>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</si>
  <si>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</si>
  <si>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</si>
  <si>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</si>
  <si>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</si>
  <si>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</si>
  <si>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</si>
  <si>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</si>
  <si>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</si>
  <si>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</si>
  <si>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</si>
  <si>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</si>
  <si>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</si>
  <si>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</si>
  <si>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</si>
  <si>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</si>
  <si>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</si>
  <si>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</si>
  <si>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</si>
  <si>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</si>
  <si>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</si>
  <si>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</si>
  <si>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</si>
  <si>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</si>
  <si>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</si>
  <si>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</si>
  <si>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</si>
  <si>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</si>
  <si>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</si>
  <si>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</si>
  <si>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</si>
  <si>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</si>
  <si>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</si>
  <si>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</si>
  <si>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</si>
  <si>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</si>
  <si>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</si>
  <si>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</si>
  <si>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</si>
  <si>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</si>
  <si>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</si>
  <si>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</si>
  <si>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</si>
  <si>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</si>
  <si>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</si>
  <si>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</si>
  <si>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</si>
  <si>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</si>
  <si>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</si>
  <si>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</si>
  <si>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</si>
  <si>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</si>
  <si>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</si>
  <si>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</si>
  <si>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</si>
  <si>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</si>
  <si>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</si>
  <si>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</si>
  <si>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</si>
  <si>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</si>
  <si>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</si>
  <si>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</si>
  <si>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</si>
  <si>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</si>
  <si>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</si>
  <si>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</si>
  <si>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</si>
  <si>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</si>
  <si>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</si>
  <si>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</si>
  <si>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</si>
  <si>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</si>
  <si>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</si>
  <si>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</si>
  <si>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</si>
  <si>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</si>
  <si>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</si>
  <si>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</si>
  <si>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</si>
  <si>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</si>
  <si>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</si>
  <si>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</si>
  <si>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</si>
  <si>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</si>
  <si>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</si>
  <si>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</si>
  <si>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</si>
  <si>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</si>
  <si>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</si>
  <si>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</si>
  <si>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</si>
  <si>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</si>
  <si>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</si>
  <si>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</si>
  <si>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</si>
  <si>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</si>
  <si>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</si>
  <si>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</si>
  <si>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</si>
  <si>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</si>
  <si>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</si>
  <si>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</si>
  <si>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</si>
  <si>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</si>
  <si>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</si>
  <si>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</si>
  <si>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</si>
  <si>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</si>
  <si>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</si>
  <si>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</si>
  <si>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</si>
  <si>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</si>
  <si>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</si>
  <si>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</si>
  <si>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</si>
  <si>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</si>
  <si>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</si>
  <si>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</si>
  <si>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</si>
  <si>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</si>
  <si>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</si>
  <si>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</si>
  <si>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</si>
  <si>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</si>
  <si>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</si>
  <si>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</si>
  <si>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</si>
  <si>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</si>
  <si>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</si>
  <si>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</si>
  <si>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</si>
  <si>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</si>
  <si>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</si>
  <si>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</si>
  <si>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</si>
  <si>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</si>
  <si>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</si>
  <si>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</si>
  <si>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</si>
  <si>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</si>
  <si>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</si>
  <si>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</si>
  <si>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</si>
  <si>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</si>
  <si>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</si>
  <si>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</si>
  <si>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</si>
  <si>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</si>
  <si>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</si>
  <si>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</si>
  <si>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</si>
  <si>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</si>
  <si>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</si>
  <si>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</si>
  <si>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</si>
  <si>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</si>
  <si>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</si>
  <si>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</si>
  <si>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</si>
  <si>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</si>
  <si>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</si>
  <si>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</si>
  <si>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</si>
  <si>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</si>
  <si>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</si>
  <si>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</si>
  <si>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</si>
  <si>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</si>
  <si>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</si>
  <si>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</si>
  <si>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</si>
  <si>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</si>
  <si>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</si>
  <si>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</si>
  <si>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</si>
  <si>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</si>
  <si>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</si>
  <si>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</si>
  <si>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</si>
  <si>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</si>
  <si>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</si>
  <si>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</si>
  <si>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</si>
  <si>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</si>
  <si>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</si>
  <si>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</si>
  <si>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</si>
  <si>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</si>
  <si>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</si>
  <si>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</si>
  <si>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</si>
  <si>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</si>
  <si>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</si>
  <si>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</si>
  <si>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</si>
  <si>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</si>
  <si>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</si>
  <si>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</si>
  <si>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</si>
  <si>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</si>
  <si>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</si>
  <si>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</si>
  <si>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</si>
  <si>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</si>
  <si>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</si>
  <si>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</si>
  <si>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</si>
  <si>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</si>
  <si>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</si>
  <si>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</si>
  <si>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</si>
  <si>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</si>
  <si>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</si>
  <si>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</si>
  <si>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</si>
  <si>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</si>
  <si>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</si>
  <si>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</si>
  <si>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</si>
  <si>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</si>
  <si>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</si>
  <si>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</si>
  <si>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</si>
  <si>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</si>
  <si>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</si>
  <si>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</si>
  <si>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</si>
  <si>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</si>
  <si>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</si>
  <si>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</si>
  <si>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</si>
  <si>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</si>
  <si>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</si>
  <si>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</si>
  <si>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</si>
  <si>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</si>
  <si>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</si>
  <si>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</si>
  <si>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</si>
  <si>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</si>
  <si>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</si>
  <si>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</si>
  <si>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</si>
  <si>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</si>
  <si>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</si>
  <si>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</si>
  <si>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</si>
  <si>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</si>
  <si>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</si>
  <si>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</si>
  <si>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</si>
  <si>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</si>
  <si>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</si>
  <si>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</si>
  <si>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</si>
  <si>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</si>
  <si>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</si>
  <si>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</si>
  <si>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</si>
  <si>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</si>
  <si>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</si>
  <si>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</si>
  <si>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</si>
  <si>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</si>
  <si>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</si>
  <si>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</si>
  <si>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</si>
  <si>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</si>
  <si>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</si>
  <si>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</si>
  <si>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</si>
  <si>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</si>
  <si>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</si>
  <si>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</si>
  <si>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</si>
  <si>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</si>
  <si>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</si>
  <si>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</si>
  <si>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</si>
  <si>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</si>
  <si>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</si>
  <si>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</si>
  <si>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</si>
  <si>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</si>
  <si>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</si>
  <si>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</si>
  <si>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</si>
  <si>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</si>
  <si>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</si>
  <si>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</si>
  <si>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</si>
  <si>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</si>
  <si>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</si>
  <si>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</si>
  <si>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</si>
  <si>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</si>
  <si>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</si>
  <si>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</si>
  <si>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</si>
  <si>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</si>
  <si>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</si>
  <si>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</si>
  <si>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</si>
  <si>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</si>
  <si>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</si>
  <si>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</si>
  <si>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</si>
  <si>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</si>
  <si>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</si>
  <si>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</si>
  <si>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</si>
  <si>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</si>
  <si>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</si>
  <si>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</si>
  <si>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</si>
  <si>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</si>
  <si>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</si>
  <si>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</si>
  <si>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</si>
  <si>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</si>
  <si>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</si>
  <si>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</si>
  <si>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</si>
  <si>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</si>
  <si>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</si>
  <si>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</si>
  <si>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</si>
  <si>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</si>
  <si>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</si>
  <si>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</si>
  <si>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</si>
  <si>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</si>
  <si>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</si>
  <si>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</si>
  <si>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</si>
  <si>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</si>
  <si>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</si>
  <si>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</si>
  <si>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</si>
  <si>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</si>
  <si>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</si>
  <si>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</si>
  <si>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</si>
  <si>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</si>
  <si>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</si>
  <si>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</si>
  <si>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</si>
  <si>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</si>
  <si>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</si>
  <si>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</si>
  <si>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</si>
  <si>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</si>
  <si>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</si>
  <si>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</si>
  <si>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</si>
  <si>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</si>
  <si>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</si>
  <si>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</si>
  <si>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</si>
  <si>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</si>
  <si>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</si>
  <si>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</si>
  <si>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</si>
  <si>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</si>
  <si>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</si>
  <si>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</si>
  <si>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</si>
  <si>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</si>
  <si>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</si>
  <si>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</si>
  <si>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</si>
  <si>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</si>
  <si>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</si>
  <si>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</si>
  <si>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</si>
  <si>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</si>
  <si>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</si>
  <si>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</si>
  <si>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</si>
  <si>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</si>
  <si>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</si>
  <si>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</si>
  <si>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</si>
  <si>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</si>
  <si>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</si>
  <si>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</si>
  <si>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</si>
  <si>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</si>
  <si>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</si>
  <si>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</si>
  <si>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</si>
  <si>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</si>
  <si>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</si>
  <si>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</si>
  <si>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</si>
  <si>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</si>
  <si>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</si>
  <si>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</si>
  <si>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</si>
  <si>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</si>
  <si>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</si>
  <si>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</si>
  <si>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</si>
  <si>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</si>
  <si>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</si>
  <si>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</si>
  <si>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</si>
  <si>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</si>
  <si>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</si>
  <si>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</si>
  <si>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</si>
  <si>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</si>
  <si>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</si>
  <si>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</si>
  <si>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</si>
  <si>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</si>
  <si>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</si>
  <si>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</si>
  <si>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</si>
  <si>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</si>
  <si>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</si>
  <si>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</si>
  <si>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</si>
  <si>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</si>
  <si>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</si>
  <si>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</si>
  <si>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</si>
  <si>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</si>
  <si>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</si>
  <si>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</si>
  <si>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</si>
  <si>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</si>
  <si>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</si>
  <si>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</si>
  <si>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</si>
  <si>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</si>
  <si>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</si>
  <si>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</si>
  <si>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</si>
  <si>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</si>
  <si>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</si>
  <si>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</si>
  <si>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</si>
  <si>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</si>
  <si>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</si>
  <si>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</si>
  <si>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</si>
  <si>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</si>
  <si>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</si>
  <si>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</si>
  <si>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</si>
  <si>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</si>
  <si>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</si>
  <si>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</si>
  <si>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</si>
  <si>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</si>
  <si>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</si>
  <si>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</si>
  <si>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</si>
  <si>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</si>
  <si>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</si>
  <si>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</si>
  <si>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</si>
  <si>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</si>
  <si>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</si>
  <si>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</si>
  <si>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</si>
  <si>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</si>
  <si>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</si>
  <si>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</si>
  <si>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</si>
  <si>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</si>
  <si>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</si>
  <si>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</si>
  <si>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</si>
  <si>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</si>
  <si>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</si>
  <si>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</si>
  <si>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</si>
  <si>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</si>
  <si>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</si>
  <si>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</si>
  <si>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</si>
  <si>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</si>
  <si>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</si>
  <si>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</si>
  <si>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</si>
  <si>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</si>
  <si>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</si>
  <si>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</si>
  <si>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</si>
  <si>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</si>
  <si>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</si>
  <si>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</si>
  <si>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</si>
  <si>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</si>
  <si>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</si>
  <si>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</si>
  <si>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</si>
  <si>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</si>
  <si>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</si>
  <si>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</si>
  <si>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</si>
  <si>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</si>
  <si>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</si>
  <si>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</si>
  <si>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</si>
  <si>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</si>
  <si>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</si>
  <si>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</si>
  <si>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</si>
  <si>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</si>
  <si>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</si>
  <si>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</si>
  <si>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</si>
  <si>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</si>
  <si>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</si>
  <si>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</si>
  <si>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</si>
  <si>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</si>
  <si>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</si>
  <si>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</si>
  <si>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</si>
  <si>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</si>
  <si>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</si>
  <si>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</si>
  <si>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</si>
  <si>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</si>
  <si>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</si>
  <si>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</si>
  <si>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</si>
  <si>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</si>
  <si>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</si>
  <si>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</si>
  <si>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</si>
  <si>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</si>
  <si>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</si>
  <si>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</si>
  <si>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</si>
  <si>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</si>
  <si>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</si>
  <si>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</si>
  <si>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</si>
  <si>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</si>
  <si>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</si>
  <si>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</si>
  <si>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</si>
  <si>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</si>
  <si>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</si>
  <si>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</si>
  <si>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</si>
  <si>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</si>
  <si>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</si>
  <si>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</si>
  <si>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</si>
  <si>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</si>
  <si>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</si>
  <si>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</si>
  <si>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</si>
  <si>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</si>
  <si>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</si>
  <si>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</si>
  <si>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</si>
  <si>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</si>
  <si>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</si>
  <si>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</si>
  <si>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</si>
  <si>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</si>
  <si>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</si>
  <si>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</si>
  <si>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</si>
  <si>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</si>
  <si>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</si>
  <si>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</si>
  <si>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</si>
  <si>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</si>
  <si>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</si>
  <si>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</si>
  <si>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</si>
  <si>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</si>
  <si>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</si>
  <si>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</si>
  <si>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</si>
  <si>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</si>
  <si>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</si>
  <si>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</si>
  <si>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</si>
  <si>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</si>
  <si>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</si>
  <si>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</si>
  <si>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</si>
  <si>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</si>
  <si>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</si>
  <si>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</si>
  <si>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</si>
  <si>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</si>
  <si>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</si>
  <si>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</si>
  <si>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</si>
  <si>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</si>
  <si>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</si>
  <si>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</si>
  <si>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</si>
  <si>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</si>
  <si>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</si>
  <si>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</si>
  <si>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</si>
  <si>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</si>
  <si>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</si>
  <si>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</si>
  <si>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</si>
  <si>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</si>
  <si>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</si>
  <si>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</si>
  <si>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</si>
  <si>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</si>
  <si>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</si>
  <si>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</si>
  <si>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</si>
  <si>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</si>
  <si>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</si>
  <si>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</si>
  <si>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</si>
  <si>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</si>
  <si>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</si>
  <si>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</si>
  <si>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</si>
  <si>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</si>
  <si>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</si>
  <si>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</si>
  <si>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</si>
  <si>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</si>
  <si>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</si>
  <si>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</si>
  <si>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</si>
  <si>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</si>
  <si>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</si>
  <si>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</si>
  <si>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</si>
  <si>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</si>
  <si>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</si>
  <si>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</si>
  <si>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</si>
  <si>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</si>
  <si>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</si>
  <si>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</si>
  <si>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</si>
  <si>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</si>
  <si>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</si>
  <si>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</si>
  <si>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</si>
  <si>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</si>
  <si>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</si>
  <si>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</si>
  <si>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</si>
  <si>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</si>
  <si>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</si>
  <si>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</si>
  <si>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</si>
  <si>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</si>
  <si>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</si>
  <si>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</si>
  <si>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</si>
  <si>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</si>
  <si>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</si>
  <si>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</si>
  <si>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</si>
  <si>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</si>
  <si>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</si>
  <si>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</si>
  <si>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</si>
  <si>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</si>
  <si>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</si>
  <si>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</si>
  <si>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</si>
  <si>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</si>
  <si>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</si>
  <si>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</si>
  <si>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</si>
  <si>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</si>
  <si>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</si>
  <si>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</si>
  <si>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</si>
  <si>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</si>
  <si>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</si>
  <si>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</si>
  <si>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</si>
  <si>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</si>
  <si>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</si>
  <si>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</si>
  <si>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</si>
  <si>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</si>
  <si>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</si>
  <si>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</si>
  <si>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</si>
  <si>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</si>
  <si>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</si>
  <si>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</si>
  <si>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</si>
  <si>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</si>
  <si>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</si>
  <si>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</si>
  <si>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</si>
  <si>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</si>
  <si>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</si>
  <si>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</si>
  <si>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</si>
  <si>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</si>
  <si>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</si>
  <si>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</si>
  <si>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</si>
  <si>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</si>
  <si>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</si>
  <si>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</si>
  <si>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</si>
  <si>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</si>
  <si>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</si>
  <si>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</si>
  <si>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</si>
  <si>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</si>
  <si>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</si>
  <si>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</si>
  <si>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</si>
  <si>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</si>
  <si>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</si>
  <si>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</si>
  <si>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</si>
  <si>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</si>
  <si>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</si>
  <si>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</si>
  <si>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</si>
  <si>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</si>
  <si>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</si>
  <si>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</si>
  <si>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</si>
  <si>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</si>
  <si>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</si>
  <si>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</si>
  <si>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</si>
  <si>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</si>
  <si>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</si>
  <si>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</si>
  <si>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</si>
  <si>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</si>
  <si>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</si>
  <si>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</si>
  <si>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</si>
  <si>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</si>
  <si>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</si>
  <si>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</si>
  <si>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</si>
  <si>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</si>
  <si>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</si>
  <si>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</si>
  <si>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</si>
  <si>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</si>
  <si>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</si>
  <si>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</si>
  <si>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</si>
  <si>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</si>
  <si>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</si>
  <si>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</si>
  <si>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</si>
  <si>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</si>
  <si>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</si>
  <si>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</si>
  <si>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</si>
  <si>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</si>
  <si>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</si>
  <si>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</si>
  <si>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</si>
  <si>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</si>
  <si>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</si>
  <si>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</si>
  <si>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</si>
  <si>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</si>
  <si>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</si>
  <si>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</si>
  <si>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</si>
  <si>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</si>
  <si>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</si>
  <si>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</si>
  <si>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</si>
  <si>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</si>
  <si>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</si>
  <si>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</si>
  <si>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</si>
  <si>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</si>
  <si>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</si>
  <si>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</si>
  <si>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</si>
  <si>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</si>
  <si>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</si>
  <si>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</si>
  <si>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</si>
  <si>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</si>
  <si>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</si>
  <si>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</si>
  <si>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</si>
  <si>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</si>
  <si>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</si>
  <si>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</si>
  <si>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</si>
  <si>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</si>
  <si>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</si>
  <si>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</si>
  <si>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</si>
  <si>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</si>
  <si>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</si>
  <si>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</si>
  <si>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</si>
  <si>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</si>
  <si>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</si>
  <si>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</si>
  <si>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</si>
  <si>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</si>
  <si>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</si>
  <si>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</si>
  <si>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</si>
  <si>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</si>
  <si>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</si>
  <si>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</si>
  <si>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</si>
  <si>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</si>
  <si>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</si>
  <si>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</si>
  <si>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</si>
  <si>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</si>
  <si>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</si>
  <si>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</si>
  <si>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</si>
  <si>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</si>
  <si>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</si>
  <si>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</si>
  <si>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</si>
  <si>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</si>
  <si>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</si>
  <si>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</si>
  <si>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</si>
  <si>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</si>
  <si>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</si>
  <si>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</si>
  <si>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</si>
  <si>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</si>
  <si>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</si>
  <si>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</si>
  <si>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</si>
  <si>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</si>
  <si>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</si>
  <si>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</si>
  <si>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</si>
  <si>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</si>
  <si>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</si>
  <si>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</si>
  <si>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</si>
  <si>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</si>
  <si>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</si>
  <si>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</si>
  <si>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</si>
  <si>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</si>
  <si>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</si>
  <si>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</si>
  <si>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</si>
  <si>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</si>
  <si>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</si>
  <si>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</si>
  <si>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</si>
  <si>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</si>
  <si>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</si>
  <si>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</si>
  <si>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</si>
  <si>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</si>
  <si>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</si>
  <si>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</si>
  <si>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</si>
  <si>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</si>
  <si>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</si>
  <si>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</si>
  <si>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</si>
  <si>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</si>
  <si>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</si>
  <si>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</si>
  <si>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</si>
  <si>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</si>
  <si>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</si>
  <si>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</si>
  <si>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</si>
  <si>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</si>
  <si>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</si>
  <si>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</si>
  <si>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</si>
  <si>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</si>
  <si>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</si>
  <si>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</si>
  <si>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</si>
  <si>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</si>
  <si>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</si>
  <si>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</si>
  <si>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</si>
  <si>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</si>
  <si>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</si>
  <si>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</si>
  <si>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</si>
  <si>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</si>
  <si>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</si>
  <si>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</si>
  <si>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</si>
  <si>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</si>
  <si>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</si>
  <si>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</si>
  <si>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</si>
  <si>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</si>
  <si>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</si>
  <si>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</si>
  <si>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</si>
  <si>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</si>
  <si>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</si>
  <si>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</si>
  <si>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</si>
  <si>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</si>
  <si>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</si>
  <si>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</si>
  <si>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</si>
  <si>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</si>
  <si>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</si>
  <si>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</si>
  <si>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</si>
  <si>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</si>
  <si>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</si>
  <si>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</si>
  <si>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</si>
  <si>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</si>
  <si>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</si>
  <si>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</si>
  <si>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</si>
  <si>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</si>
  <si>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</si>
  <si>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</si>
  <si>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</si>
  <si>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</si>
  <si>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</si>
  <si>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</si>
  <si>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</si>
  <si>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</si>
  <si>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</si>
  <si>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</si>
  <si>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</si>
  <si>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</si>
  <si>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</si>
  <si>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</si>
  <si>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</si>
  <si>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</si>
  <si>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</si>
  <si>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</si>
  <si>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</si>
  <si>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</si>
  <si>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</si>
  <si>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</si>
  <si>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</si>
  <si>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</si>
  <si>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</si>
  <si>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</si>
  <si>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</si>
  <si>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</si>
  <si>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</si>
  <si>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</si>
  <si>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</si>
  <si>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</si>
  <si>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</si>
  <si>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</si>
  <si>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</si>
  <si>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</si>
  <si>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</si>
  <si>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</si>
  <si>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</si>
  <si>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</si>
  <si>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</si>
  <si>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</si>
  <si>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</si>
  <si>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</si>
  <si>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</si>
  <si>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</si>
  <si>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</si>
  <si>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</si>
  <si>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</si>
  <si>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</si>
  <si>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</si>
  <si>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</si>
  <si>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</si>
  <si>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</si>
  <si>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</si>
  <si>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</si>
  <si>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</si>
  <si>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</si>
  <si>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</si>
  <si>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</si>
  <si>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</si>
  <si>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</si>
  <si>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</si>
  <si>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</si>
  <si>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</si>
  <si>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</si>
  <si>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</si>
  <si>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</si>
  <si>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</si>
  <si>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</si>
  <si>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</si>
  <si>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</si>
  <si>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</si>
  <si>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</si>
  <si>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</si>
  <si>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</si>
  <si>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</si>
  <si>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</si>
  <si>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</si>
  <si>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</si>
  <si>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</si>
  <si>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</si>
  <si>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</si>
  <si>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</si>
  <si>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</si>
  <si>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</si>
  <si>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</si>
  <si>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</si>
  <si>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</si>
  <si>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</si>
  <si>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</si>
  <si>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</si>
  <si>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</si>
  <si>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</si>
  <si>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</si>
  <si>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</si>
  <si>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</si>
  <si>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</si>
  <si>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</si>
  <si>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</si>
  <si>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</si>
  <si>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</si>
  <si>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</si>
  <si>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</si>
  <si>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</si>
  <si>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</si>
  <si>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</si>
  <si>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</si>
  <si>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</si>
  <si>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</si>
  <si>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</si>
  <si>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</si>
  <si>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</si>
  <si>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</si>
  <si>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</si>
  <si>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</si>
  <si>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</si>
  <si>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</si>
  <si>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</si>
  <si>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</si>
  <si>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</si>
  <si>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</si>
  <si>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</si>
  <si>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</si>
  <si>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</si>
  <si>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</si>
  <si>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</si>
  <si>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</si>
  <si>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</si>
  <si>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</si>
  <si>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</si>
  <si>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</si>
  <si>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</si>
  <si>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</si>
  <si>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</si>
  <si>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</si>
  <si>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</si>
  <si>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</si>
  <si>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</si>
  <si>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</si>
  <si>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</si>
  <si>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</si>
  <si>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</si>
  <si>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</si>
  <si>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</si>
  <si>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</si>
  <si>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</si>
  <si>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</si>
  <si>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</si>
  <si>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</si>
  <si>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</si>
  <si>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</si>
  <si>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</si>
  <si>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</si>
  <si>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</si>
  <si>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</si>
  <si>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</si>
  <si>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</si>
  <si>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</si>
  <si>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</si>
  <si>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</si>
  <si>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</si>
  <si>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</si>
  <si>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</si>
  <si>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</si>
  <si>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</si>
  <si>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</si>
  <si>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</si>
  <si>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</si>
  <si>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</si>
  <si>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</si>
  <si>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</si>
  <si>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</si>
  <si>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</si>
  <si>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</si>
  <si>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</si>
  <si>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</si>
  <si>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</si>
  <si>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</si>
  <si>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</si>
  <si>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</si>
  <si>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</si>
  <si>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</si>
  <si>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</si>
  <si>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</si>
  <si>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</si>
  <si>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</si>
  <si>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</si>
  <si>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</si>
  <si>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</si>
  <si>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</si>
  <si>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</si>
  <si>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</si>
  <si>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</si>
  <si>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</si>
  <si>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</si>
  <si>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</si>
  <si>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</si>
  <si>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</si>
  <si>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</si>
  <si>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</si>
  <si>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</si>
  <si>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</si>
  <si>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</si>
  <si>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</si>
  <si>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</si>
  <si>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</si>
  <si>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</si>
  <si>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</si>
  <si>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</si>
  <si>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</si>
  <si>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</si>
  <si>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</si>
  <si>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</si>
  <si>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</si>
  <si>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</si>
  <si>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</si>
  <si>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</si>
  <si>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</si>
  <si>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</si>
  <si>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</si>
  <si>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</si>
  <si>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</si>
  <si>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</si>
  <si>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</si>
  <si>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</si>
  <si>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</si>
  <si>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</si>
  <si>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</si>
  <si>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</si>
  <si>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</si>
  <si>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</si>
  <si>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</si>
  <si>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</si>
  <si>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</si>
  <si>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</si>
  <si>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</si>
  <si>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</si>
  <si>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</si>
  <si>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</si>
  <si>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</si>
  <si>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</si>
  <si>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</si>
  <si>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</si>
  <si>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</si>
  <si>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</si>
  <si>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</si>
  <si>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</si>
  <si>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</si>
  <si>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</si>
  <si>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</si>
  <si>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</si>
  <si>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</si>
  <si>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</si>
  <si>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</si>
  <si>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</si>
  <si>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</si>
  <si>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</si>
  <si>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</si>
  <si>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</si>
  <si>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</si>
  <si>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</si>
  <si>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</si>
  <si>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</si>
  <si>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</si>
  <si>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</si>
  <si>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</si>
  <si>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</si>
  <si>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</si>
  <si>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</si>
  <si>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</si>
  <si>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</si>
  <si>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</si>
  <si>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</si>
  <si>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</si>
  <si>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</si>
  <si>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</si>
  <si>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</si>
  <si>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</si>
  <si>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</si>
  <si>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</si>
  <si>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</si>
  <si>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</si>
  <si>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</si>
  <si>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</si>
  <si>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</si>
  <si>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</si>
  <si>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</si>
  <si>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</si>
  <si>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</si>
  <si>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</si>
  <si>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</si>
  <si>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</si>
  <si>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</si>
  <si>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</si>
  <si>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</si>
  <si>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</si>
  <si>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</si>
  <si>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</si>
  <si>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</si>
  <si>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</si>
  <si>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</si>
  <si>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</si>
  <si>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</si>
  <si>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</si>
  <si>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</si>
  <si>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</si>
  <si>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</si>
  <si>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</si>
  <si>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</si>
  <si>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</si>
  <si>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</si>
  <si>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</si>
  <si>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</si>
  <si>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</si>
  <si>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</si>
  <si>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</si>
  <si>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</si>
  <si>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</si>
  <si>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</si>
  <si>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</si>
  <si>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</si>
  <si>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</si>
  <si>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</si>
  <si>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</si>
  <si>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</si>
  <si>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</si>
  <si>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</si>
  <si>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</si>
  <si>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</si>
  <si>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</si>
  <si>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</si>
  <si>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</si>
  <si>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</si>
  <si>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</si>
  <si>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</si>
  <si>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</si>
  <si>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</si>
  <si>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</si>
  <si>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</si>
  <si>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</si>
  <si>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</si>
  <si>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</si>
  <si>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</si>
  <si>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</si>
  <si>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</si>
  <si>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</si>
  <si>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</si>
  <si>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</si>
  <si>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</si>
  <si>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</si>
  <si>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</si>
  <si>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</si>
  <si>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</si>
  <si>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</si>
  <si>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</si>
  <si>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</si>
  <si>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</si>
  <si>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</si>
  <si>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</si>
  <si>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</si>
  <si>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</si>
  <si>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</si>
  <si>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</si>
  <si>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</si>
  <si>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</si>
  <si>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</si>
  <si>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</si>
  <si>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</si>
  <si>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</si>
  <si>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</si>
  <si>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</si>
  <si>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</si>
  <si>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</si>
  <si>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</si>
  <si>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</si>
  <si>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</si>
  <si>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</si>
  <si>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</si>
  <si>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</si>
  <si>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</si>
  <si>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</si>
  <si>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</si>
  <si>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</si>
  <si>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</si>
  <si>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</si>
  <si>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</si>
  <si>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</si>
  <si>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</si>
  <si>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</si>
  <si>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</si>
  <si>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</si>
  <si>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</si>
  <si>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</si>
  <si>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</si>
  <si>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</si>
  <si>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</si>
  <si>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</si>
  <si>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</si>
  <si>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</si>
  <si>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</si>
  <si>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</si>
  <si>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</si>
  <si>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</si>
  <si>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</si>
  <si>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</si>
  <si>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</si>
  <si>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</si>
  <si>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</si>
  <si>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</si>
  <si>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</si>
  <si>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</si>
  <si>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</si>
  <si>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</si>
  <si>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</si>
  <si>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</si>
  <si>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</si>
  <si>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</si>
  <si>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</si>
  <si>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</si>
  <si>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</si>
  <si>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</si>
  <si>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</si>
  <si>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</si>
  <si>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</si>
  <si>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</si>
  <si>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</si>
  <si>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</si>
  <si>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</si>
  <si>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</si>
  <si>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</si>
  <si>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</si>
  <si>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</si>
  <si>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</si>
  <si>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</si>
  <si>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</si>
  <si>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</si>
  <si>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</si>
  <si>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</si>
  <si>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</si>
  <si>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</si>
  <si>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</si>
  <si>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</si>
  <si>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</si>
  <si>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</si>
  <si>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</si>
  <si>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</si>
  <si>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</si>
  <si>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</si>
  <si>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</si>
  <si>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</si>
  <si>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</si>
  <si>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</si>
  <si>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</si>
  <si>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</si>
  <si>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</si>
  <si>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</si>
  <si>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</si>
  <si>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</si>
  <si>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</si>
  <si>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</si>
  <si>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</si>
  <si>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</si>
  <si>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</si>
  <si>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</si>
  <si>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</si>
  <si>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</si>
  <si>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</si>
  <si>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</si>
  <si>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</si>
  <si>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</si>
  <si>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</si>
  <si>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</si>
  <si>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</si>
  <si>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</si>
  <si>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</si>
  <si>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</si>
  <si>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</si>
  <si>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</si>
  <si>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</si>
  <si>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</si>
  <si>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</si>
  <si>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</si>
  <si>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</si>
  <si>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</si>
  <si>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</si>
  <si>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</si>
  <si>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</si>
  <si>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</si>
  <si>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</si>
  <si>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</si>
  <si>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</si>
  <si>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</si>
  <si>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</si>
  <si>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</si>
  <si>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</si>
  <si>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</si>
  <si>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</si>
  <si>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</si>
  <si>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</si>
  <si>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</si>
  <si>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</si>
  <si>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</si>
  <si>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</si>
  <si>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</si>
  <si>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</si>
  <si>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</si>
  <si>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</si>
  <si>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</si>
  <si>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</si>
  <si>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</si>
  <si>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</si>
  <si>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</si>
  <si>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</si>
  <si>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</si>
  <si>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</si>
  <si>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</si>
  <si>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</si>
  <si>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</si>
  <si>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</si>
  <si>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</si>
  <si>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</si>
  <si>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</si>
  <si>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</si>
  <si>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</si>
  <si>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</si>
  <si>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</si>
  <si>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</si>
  <si>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</si>
  <si>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</si>
  <si>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</si>
  <si>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</si>
  <si>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</si>
  <si>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</si>
  <si>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</si>
  <si>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</si>
  <si>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</si>
  <si>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</si>
  <si>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</si>
  <si>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</si>
  <si>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</si>
  <si>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</si>
  <si>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</si>
  <si>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</si>
  <si>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</si>
  <si>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</si>
  <si>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</si>
  <si>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</si>
  <si>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</si>
  <si>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</si>
  <si>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</si>
  <si>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</si>
  <si>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</si>
  <si>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</si>
  <si>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</si>
  <si>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</si>
  <si>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</si>
  <si>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</si>
  <si>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</si>
  <si>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</si>
  <si>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</si>
  <si>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</si>
  <si>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</si>
  <si>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</si>
  <si>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</si>
  <si>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</si>
  <si>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</si>
  <si>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</si>
  <si>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</si>
  <si>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</si>
  <si>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</si>
  <si>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</si>
  <si>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</si>
  <si>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</si>
  <si>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</si>
  <si>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</si>
  <si>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</si>
  <si>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</si>
  <si>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</si>
  <si>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</si>
  <si>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</si>
  <si>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</si>
  <si>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</si>
  <si>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</si>
  <si>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</si>
  <si>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</si>
  <si>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</si>
  <si>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</si>
  <si>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</si>
  <si>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</si>
  <si>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</si>
  <si>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</si>
  <si>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</si>
  <si>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</si>
  <si>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</si>
  <si>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</si>
  <si>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</si>
  <si>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</si>
  <si>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</si>
  <si>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</si>
  <si>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</si>
  <si>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</si>
  <si>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</si>
  <si>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</si>
  <si>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</si>
  <si>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</si>
  <si>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</si>
  <si>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</si>
  <si>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</si>
  <si>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</si>
  <si>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</si>
  <si>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</si>
  <si>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</si>
  <si>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</si>
  <si>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</si>
  <si>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</si>
  <si>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</si>
  <si>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</si>
  <si>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</si>
  <si>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</si>
  <si>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</si>
  <si>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</si>
  <si>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</si>
  <si>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</si>
  <si>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</si>
  <si>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</si>
  <si>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</si>
  <si>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</si>
  <si>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</si>
  <si>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</si>
  <si>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</si>
  <si>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</si>
  <si>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</si>
  <si>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</si>
  <si>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</si>
  <si>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</si>
  <si>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</si>
  <si>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</si>
  <si>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</si>
  <si>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</si>
  <si>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</si>
  <si>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</si>
  <si>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</si>
  <si>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</si>
  <si>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</si>
  <si>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</si>
  <si>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</si>
  <si>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</si>
  <si>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</si>
  <si>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</si>
  <si>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</si>
  <si>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</si>
  <si>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</si>
  <si>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</si>
  <si>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</si>
  <si>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</si>
  <si>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</si>
  <si>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</si>
  <si>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</si>
  <si>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</si>
  <si>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</si>
  <si>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</si>
  <si>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</si>
  <si>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</si>
  <si>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</si>
  <si>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</si>
  <si>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</si>
  <si>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</si>
  <si>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</si>
  <si>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</si>
  <si>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</si>
  <si>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</si>
  <si>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</si>
  <si>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</si>
  <si>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</si>
  <si>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</si>
  <si>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</si>
  <si>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</si>
  <si>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</si>
  <si>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</si>
  <si>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</si>
  <si>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</si>
  <si>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</si>
  <si>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</si>
  <si>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</si>
  <si>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</si>
  <si>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</si>
  <si>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</si>
  <si>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</si>
  <si>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</si>
  <si>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</si>
  <si>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</si>
  <si>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</si>
  <si>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</si>
  <si>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</si>
  <si>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</si>
  <si>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</si>
  <si>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</si>
  <si>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</si>
  <si>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</si>
  <si>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</si>
  <si>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</si>
  <si>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</si>
  <si>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</si>
  <si>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</si>
  <si>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</si>
  <si>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</si>
  <si>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</si>
  <si>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</si>
  <si>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</si>
  <si>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</si>
  <si>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</si>
  <si>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</si>
  <si>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</si>
  <si>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</si>
  <si>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</si>
  <si>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</si>
  <si>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</si>
  <si>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</si>
  <si>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</si>
  <si>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</si>
  <si>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</si>
  <si>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</si>
  <si>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</si>
  <si>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</si>
  <si>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</si>
  <si>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</si>
  <si>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</si>
  <si>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</si>
  <si>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</si>
  <si>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</si>
  <si>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</si>
  <si>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</si>
  <si>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</si>
  <si>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</si>
  <si>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</si>
  <si>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</si>
  <si>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</si>
  <si>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</si>
  <si>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</si>
  <si>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</si>
  <si>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</si>
  <si>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</si>
  <si>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</si>
  <si>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</si>
  <si>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</si>
  <si>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</si>
  <si>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</si>
  <si>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</si>
  <si>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</si>
  <si>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</si>
  <si>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</si>
  <si>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</si>
  <si>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</si>
  <si>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</si>
  <si>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</si>
  <si>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</si>
  <si>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</si>
  <si>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</si>
  <si>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</si>
  <si>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</si>
  <si>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</si>
  <si>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</si>
  <si>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</si>
  <si>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</si>
  <si>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</si>
  <si>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</si>
  <si>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</si>
  <si>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</si>
  <si>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</si>
  <si>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</si>
  <si>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</si>
  <si>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</si>
  <si>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</si>
  <si>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</si>
  <si>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</si>
  <si>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</si>
  <si>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</si>
  <si>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</si>
  <si>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</si>
  <si>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</si>
  <si>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</si>
  <si>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</si>
  <si>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</si>
  <si>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</si>
  <si>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</si>
  <si>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</si>
  <si>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</si>
  <si>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</si>
  <si>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</si>
  <si>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</si>
  <si>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</si>
  <si>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</si>
  <si>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</si>
  <si>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</si>
  <si>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</si>
  <si>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</si>
  <si>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</si>
  <si>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</si>
  <si>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</si>
  <si>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</si>
  <si>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</si>
  <si>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</si>
  <si>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</si>
  <si>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</si>
  <si>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</si>
  <si>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</si>
  <si>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</si>
  <si>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</si>
  <si>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</si>
  <si>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</si>
  <si>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</si>
  <si>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</si>
  <si>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</si>
  <si>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</si>
  <si>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</si>
  <si>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</si>
  <si>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</si>
  <si>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</si>
  <si>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</si>
  <si>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</si>
  <si>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</si>
  <si>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</si>
  <si>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</si>
  <si>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</si>
  <si>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</si>
  <si>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</si>
  <si>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</si>
  <si>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</si>
  <si>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</si>
  <si>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</si>
  <si>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</si>
  <si>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</si>
  <si>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</si>
  <si>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</si>
  <si>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</si>
  <si>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</si>
  <si>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</si>
  <si>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</si>
  <si>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</si>
  <si>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</si>
  <si>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</si>
  <si>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</si>
  <si>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</si>
  <si>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</si>
  <si>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</si>
  <si>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</si>
  <si>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</si>
  <si>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</si>
  <si>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</si>
  <si>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</si>
  <si>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</si>
  <si>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</si>
  <si>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</si>
  <si>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</si>
  <si>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</si>
  <si>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</si>
  <si>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</si>
  <si>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</si>
  <si>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</si>
  <si>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</si>
  <si>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</si>
  <si>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</si>
  <si>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</si>
  <si>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</si>
  <si>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</si>
  <si>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</si>
  <si>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</si>
  <si>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</si>
  <si>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</si>
  <si>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</si>
  <si>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</si>
  <si>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</si>
  <si>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</si>
  <si>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</si>
  <si>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</si>
  <si>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</si>
  <si>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</si>
  <si>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</si>
  <si>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</si>
  <si>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</si>
  <si>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</si>
  <si>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</si>
  <si>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</si>
  <si>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</si>
  <si>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</si>
  <si>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</si>
  <si>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</si>
  <si>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</si>
  <si>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</si>
  <si>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</si>
  <si>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</si>
  <si>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</si>
  <si>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</si>
  <si>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</si>
  <si>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</si>
  <si>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</si>
  <si>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</si>
  <si>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</si>
  <si>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</si>
  <si>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</si>
  <si>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</si>
  <si>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</si>
  <si>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</si>
  <si>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</si>
  <si>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</si>
  <si>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</si>
  <si>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</si>
  <si>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</si>
  <si>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</si>
  <si>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</si>
  <si>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</si>
  <si>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</si>
  <si>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</si>
  <si>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</si>
  <si>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</si>
  <si>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</si>
  <si>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</si>
  <si>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</si>
  <si>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</si>
  <si>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</si>
  <si>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</si>
  <si>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</si>
  <si>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</si>
  <si>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</si>
  <si>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</si>
  <si>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</si>
  <si>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</si>
  <si>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</si>
  <si>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</si>
  <si>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</si>
  <si>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</si>
  <si>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</si>
  <si>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</si>
  <si>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</si>
  <si>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</si>
  <si>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</si>
  <si>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</si>
  <si>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</si>
  <si>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</si>
  <si>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</si>
  <si>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</si>
  <si>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</si>
  <si>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</si>
  <si>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</si>
  <si>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</si>
  <si>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</si>
  <si>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</si>
  <si>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</si>
  <si>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</si>
  <si>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</si>
  <si>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</si>
  <si>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</si>
  <si>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</si>
  <si>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</si>
  <si>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</si>
  <si>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</si>
  <si>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</si>
  <si>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</si>
  <si>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</si>
  <si>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</si>
  <si>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</si>
  <si>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</si>
  <si>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</si>
  <si>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</si>
  <si>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</si>
  <si>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</si>
  <si>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</si>
  <si>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</si>
  <si>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</si>
  <si>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</si>
  <si>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</si>
  <si>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</si>
  <si>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</si>
  <si>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</si>
  <si>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</si>
  <si>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</si>
  <si>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</si>
  <si>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</si>
  <si>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</si>
  <si>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</si>
  <si>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</si>
  <si>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</si>
  <si>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</si>
  <si>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</si>
  <si>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</si>
  <si>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</si>
  <si>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</si>
  <si>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</si>
  <si>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</si>
  <si>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</si>
  <si>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</si>
  <si>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</si>
  <si>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</si>
  <si>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</si>
  <si>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</si>
  <si>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</si>
  <si>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</si>
  <si>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</si>
  <si>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</si>
  <si>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</si>
  <si>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</si>
  <si>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</si>
  <si>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</si>
  <si>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</si>
  <si>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</si>
  <si>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</si>
  <si>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</si>
  <si>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</si>
  <si>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</si>
  <si>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</si>
  <si>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</si>
  <si>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</si>
  <si>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</si>
  <si>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</si>
  <si>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</si>
  <si>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</si>
  <si>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</si>
  <si>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</si>
  <si>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</si>
  <si>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</si>
  <si>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</si>
  <si>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</si>
  <si>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</si>
  <si>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</si>
  <si>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</si>
  <si>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</si>
  <si>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</si>
  <si>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</si>
  <si>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</si>
  <si>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</si>
  <si>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</si>
  <si>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</si>
  <si>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</si>
  <si>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</si>
  <si>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</si>
  <si>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</si>
  <si>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</si>
  <si>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</si>
  <si>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</si>
  <si>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</si>
  <si>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</si>
  <si>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</si>
  <si>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</si>
  <si>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</si>
  <si>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</si>
  <si>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</si>
  <si>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</si>
  <si>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</si>
  <si>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</si>
  <si>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</si>
  <si>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</si>
  <si>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</si>
  <si>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</si>
  <si>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</si>
  <si>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</si>
  <si>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</si>
  <si>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</si>
  <si>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</si>
  <si>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</si>
  <si>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</si>
  <si>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</si>
  <si>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</si>
  <si>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</si>
  <si>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</si>
  <si>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</si>
  <si>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</si>
  <si>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</si>
  <si>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</si>
  <si>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</si>
  <si>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</si>
  <si>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</si>
  <si>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</si>
  <si>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</si>
  <si>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</si>
  <si>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</si>
  <si>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</si>
  <si>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</si>
  <si>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</si>
  <si>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</si>
  <si>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</si>
  <si>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</si>
  <si>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</si>
  <si>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</si>
  <si>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</si>
  <si>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</si>
  <si>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</si>
  <si>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</si>
  <si>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</si>
  <si>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</si>
  <si>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</si>
  <si>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</si>
  <si>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</si>
  <si>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</si>
  <si>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</si>
  <si>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</si>
  <si>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</si>
  <si>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</si>
  <si>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</si>
  <si>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</si>
  <si>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</si>
  <si>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</si>
  <si>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</si>
  <si>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</si>
  <si>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</si>
  <si>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</si>
  <si>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</si>
  <si>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</si>
  <si>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</si>
  <si>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</si>
  <si>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</si>
  <si>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</si>
  <si>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</si>
  <si>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</si>
  <si>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</si>
  <si>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</si>
  <si>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</si>
  <si>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</si>
  <si>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</si>
  <si>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</si>
  <si>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</si>
  <si>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</si>
  <si>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</si>
  <si>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</si>
  <si>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</si>
  <si>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</si>
  <si>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</si>
  <si>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</si>
  <si>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</si>
  <si>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</si>
  <si>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</si>
  <si>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</si>
  <si>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</si>
  <si>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</si>
  <si>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</si>
  <si>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</si>
  <si>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</si>
  <si>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</si>
  <si>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</si>
  <si>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</si>
  <si>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</si>
  <si>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</si>
  <si>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</si>
  <si>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</si>
  <si>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</si>
  <si>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</si>
  <si>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</si>
  <si>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</si>
  <si>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</si>
  <si>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</si>
  <si>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</si>
  <si>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</si>
  <si>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</si>
  <si>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</si>
  <si>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</si>
  <si>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</si>
  <si>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</si>
  <si>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</si>
  <si>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</si>
  <si>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</si>
  <si>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</si>
  <si>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</si>
  <si>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</si>
  <si>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</si>
  <si>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</si>
  <si>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</si>
  <si>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</si>
  <si>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</si>
  <si>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</si>
  <si>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</si>
  <si>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</si>
  <si>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</si>
  <si>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</si>
  <si>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</si>
  <si>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</si>
  <si>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</si>
  <si>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</si>
  <si>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</si>
  <si>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</si>
  <si>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</si>
  <si>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</si>
  <si>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</si>
  <si>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</si>
  <si>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</si>
  <si>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</si>
  <si>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</si>
  <si>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</si>
  <si>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</si>
  <si>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</si>
  <si>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</si>
  <si>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</si>
  <si>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</si>
  <si>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</si>
  <si>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</si>
  <si>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</si>
  <si>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</si>
  <si>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</si>
  <si>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</si>
  <si>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</si>
  <si>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</si>
  <si>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</si>
  <si>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</si>
  <si>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</si>
  <si>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</si>
  <si>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</si>
  <si>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</si>
  <si>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</si>
  <si>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</si>
  <si>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</si>
  <si>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</si>
  <si>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</si>
  <si>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</si>
  <si>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</si>
  <si>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</si>
  <si>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</si>
  <si>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</si>
  <si>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</si>
  <si>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</si>
  <si>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</si>
  <si>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</si>
  <si>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</si>
  <si>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</si>
  <si>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</si>
  <si>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</si>
  <si>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</si>
  <si>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</si>
  <si>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</si>
  <si>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</si>
  <si>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</si>
  <si>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</si>
  <si>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</si>
  <si>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</si>
  <si>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</si>
  <si>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</si>
  <si>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</si>
  <si>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</si>
  <si>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</si>
  <si>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</si>
  <si>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</si>
  <si>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</si>
  <si>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</si>
  <si>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</si>
  <si>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</si>
  <si>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</si>
  <si>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</si>
  <si>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</si>
  <si>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</si>
  <si>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</si>
  <si>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</si>
  <si>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</si>
  <si>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</si>
  <si>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</si>
  <si>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</si>
  <si>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</si>
  <si>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</si>
  <si>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</si>
  <si>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</si>
  <si>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</si>
  <si>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</si>
  <si>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</si>
  <si>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</si>
  <si>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</si>
  <si>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</si>
  <si>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</si>
  <si>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</si>
  <si>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</si>
  <si>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</si>
  <si>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</si>
  <si>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</si>
  <si>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</si>
  <si>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</si>
  <si>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</si>
  <si>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</si>
  <si>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</si>
  <si>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</si>
  <si>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</si>
  <si>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</si>
  <si>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</si>
  <si>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</si>
  <si>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</si>
  <si>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</si>
  <si>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</si>
  <si>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</si>
  <si>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</si>
  <si>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</si>
  <si>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</si>
  <si>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</si>
  <si>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</si>
  <si>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</si>
  <si>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</si>
  <si>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</si>
  <si>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</si>
  <si>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</si>
  <si>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</si>
  <si>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</si>
  <si>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</si>
  <si>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</si>
  <si>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</si>
  <si>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</si>
  <si>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</si>
  <si>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</si>
  <si>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</si>
  <si>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</si>
  <si>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</si>
  <si>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</si>
  <si>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</si>
  <si>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</si>
  <si>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</si>
  <si>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</si>
  <si>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</si>
  <si>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</si>
  <si>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</si>
  <si>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</si>
  <si>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</si>
  <si>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</si>
  <si>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</si>
  <si>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</si>
  <si>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</si>
  <si>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</si>
  <si>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</si>
  <si>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</si>
  <si>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</si>
  <si>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</si>
  <si>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</si>
  <si>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</si>
  <si>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</si>
  <si>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</si>
  <si>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</si>
  <si>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</si>
  <si>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</si>
  <si>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</si>
  <si>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</si>
  <si>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</si>
  <si>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</si>
  <si>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</si>
  <si>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</si>
  <si>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</si>
  <si>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</si>
  <si>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</si>
  <si>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</si>
  <si>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</si>
  <si>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</si>
  <si>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</si>
  <si>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</si>
  <si>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</si>
  <si>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</si>
  <si>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</si>
  <si>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</si>
  <si>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</si>
  <si>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</si>
  <si>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</si>
  <si>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</si>
  <si>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</si>
  <si>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</si>
  <si>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</si>
  <si>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</si>
  <si>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</si>
  <si>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</si>
  <si>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</si>
  <si>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</si>
  <si>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</si>
  <si>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</si>
  <si>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</si>
  <si>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</si>
  <si>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</si>
  <si>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</si>
  <si>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</si>
  <si>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</si>
  <si>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</si>
  <si>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</si>
  <si>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</si>
  <si>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</si>
  <si>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</si>
  <si>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</si>
  <si>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</si>
  <si>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</si>
  <si>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</si>
  <si>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</si>
  <si>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</si>
  <si>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</si>
  <si>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</si>
  <si>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</si>
  <si>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</si>
  <si>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</si>
  <si>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</si>
  <si>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</si>
  <si>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</si>
  <si>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</si>
  <si>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</si>
  <si>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</si>
  <si>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</si>
  <si>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</si>
  <si>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</si>
  <si>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</si>
  <si>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</si>
  <si>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</si>
  <si>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</si>
  <si>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</si>
  <si>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</si>
  <si>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</si>
  <si>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</si>
  <si>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</si>
  <si>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</si>
  <si>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</si>
  <si>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</si>
  <si>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</si>
  <si>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</si>
  <si>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</si>
  <si>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</si>
  <si>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</si>
  <si>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</si>
  <si>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</si>
  <si>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</si>
  <si>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</si>
  <si>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</si>
  <si>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</si>
  <si>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</si>
  <si>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</si>
  <si>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</si>
  <si>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</si>
  <si>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</si>
  <si>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</si>
  <si>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</si>
  <si>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</si>
  <si>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</si>
  <si>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</si>
  <si>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</si>
  <si>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</si>
  <si>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</si>
  <si>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</si>
  <si>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</si>
  <si>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</si>
  <si>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</si>
  <si>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</si>
  <si>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</si>
  <si>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</si>
  <si>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</si>
  <si>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</si>
  <si>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</si>
  <si>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</si>
  <si>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</si>
  <si>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</si>
  <si>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</si>
  <si>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</si>
  <si>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</si>
  <si>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</si>
  <si>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</si>
  <si>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</si>
  <si>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</si>
  <si>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</si>
  <si>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</si>
  <si>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</si>
  <si>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</si>
  <si>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</si>
  <si>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</si>
  <si>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</si>
  <si>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</si>
  <si>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</si>
  <si>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</si>
  <si>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</si>
  <si>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</si>
  <si>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</si>
  <si>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</si>
  <si>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</si>
  <si>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</si>
  <si>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</si>
  <si>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</si>
  <si>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</si>
  <si>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</si>
  <si>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</si>
  <si>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</si>
  <si>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</si>
  <si>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</si>
  <si>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</si>
  <si>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</si>
  <si>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</si>
  <si>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</si>
  <si>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</si>
  <si>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</si>
  <si>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</si>
  <si>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</si>
  <si>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</si>
  <si>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</si>
  <si>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</si>
  <si>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</si>
  <si>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</si>
  <si>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</si>
  <si>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</si>
  <si>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</si>
  <si>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</si>
  <si>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</si>
  <si>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</si>
  <si>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</si>
  <si>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</si>
  <si>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</si>
  <si>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</si>
  <si>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</si>
  <si>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</si>
  <si>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</si>
  <si>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</si>
  <si>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</si>
  <si>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</si>
  <si>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</si>
  <si>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</si>
  <si>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</si>
  <si>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</si>
  <si>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</si>
  <si>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</si>
  <si>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</si>
  <si>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</si>
  <si>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</si>
  <si>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</si>
  <si>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</si>
  <si>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</si>
  <si>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</si>
  <si>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</si>
  <si>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</si>
  <si>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</si>
  <si>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</si>
  <si>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</si>
  <si>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</si>
  <si>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</si>
  <si>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</si>
  <si>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</si>
  <si>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</si>
  <si>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</si>
  <si>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</si>
  <si>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</si>
  <si>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</si>
  <si>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</si>
  <si>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</si>
  <si>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</si>
  <si>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</si>
  <si>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</si>
  <si>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</si>
  <si>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</si>
  <si>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</si>
  <si>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</si>
  <si>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</si>
  <si>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</si>
  <si>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</si>
  <si>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</si>
  <si>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</si>
  <si>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</si>
  <si>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</si>
  <si>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</si>
  <si>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</si>
  <si>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</si>
  <si>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</si>
  <si>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</si>
  <si>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</si>
  <si>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</si>
  <si>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</si>
  <si>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</si>
  <si>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</si>
  <si>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</si>
  <si>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</si>
  <si>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</si>
  <si>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</si>
  <si>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</si>
  <si>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</si>
  <si>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</si>
  <si>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</si>
  <si>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</si>
  <si>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</si>
  <si>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</si>
  <si>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</si>
  <si>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</si>
  <si>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</si>
  <si>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</si>
  <si>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</si>
  <si>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</si>
  <si>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</si>
  <si>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</si>
  <si>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</si>
  <si>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</si>
  <si>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</si>
  <si>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</si>
  <si>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</si>
  <si>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</si>
  <si>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</si>
  <si>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</si>
  <si>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</si>
  <si>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</si>
  <si>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</si>
  <si>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</si>
  <si>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</si>
  <si>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</si>
  <si>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</si>
  <si>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</si>
  <si>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</si>
  <si>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</si>
  <si>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</si>
  <si>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</si>
  <si>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</si>
  <si>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</si>
  <si>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</si>
  <si>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</si>
  <si>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</si>
  <si>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</si>
  <si>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</si>
  <si>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</si>
  <si>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</si>
  <si>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</si>
  <si>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</si>
  <si>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</si>
  <si>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</si>
  <si>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</si>
  <si>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</si>
  <si>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</si>
  <si>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</si>
  <si>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</si>
  <si>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</si>
  <si>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</si>
  <si>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</si>
  <si>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</si>
  <si>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</si>
  <si>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</si>
  <si>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</si>
  <si>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</si>
  <si>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</si>
  <si>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</si>
  <si>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</si>
  <si>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</si>
  <si>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</si>
  <si>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</si>
  <si>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</si>
  <si>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</si>
  <si>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</si>
  <si>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</si>
  <si>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</si>
  <si>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</si>
  <si>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</si>
  <si>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</si>
  <si>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</si>
  <si>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</si>
  <si>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</si>
  <si>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</si>
  <si>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</si>
  <si>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</si>
  <si>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</si>
  <si>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</si>
  <si>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</si>
  <si>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</si>
  <si>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</si>
  <si>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</si>
  <si>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</si>
  <si>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</si>
  <si>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</si>
  <si>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</si>
  <si>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</si>
  <si>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</si>
  <si>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</si>
  <si>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</si>
  <si>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</si>
  <si>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</si>
  <si>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</si>
  <si>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</si>
  <si>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</si>
  <si>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</si>
  <si>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</si>
  <si>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</si>
  <si>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</si>
  <si>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</si>
  <si>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</si>
  <si>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</si>
  <si>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</si>
  <si>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</si>
  <si>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</si>
  <si>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</si>
  <si>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</si>
  <si>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</si>
  <si>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</si>
  <si>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</si>
  <si>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</si>
  <si>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</si>
  <si>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</si>
  <si>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</si>
  <si>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</si>
  <si>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</si>
  <si>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</si>
  <si>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</si>
  <si>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</si>
  <si>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</si>
  <si>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</si>
  <si>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</si>
  <si>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</si>
  <si>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</si>
  <si>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</si>
  <si>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</si>
  <si>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</si>
  <si>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</si>
  <si>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</si>
  <si>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</si>
  <si>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</si>
  <si>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</si>
  <si>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</si>
  <si>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</si>
  <si>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</si>
  <si>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</si>
  <si>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</si>
  <si>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</si>
  <si>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</si>
  <si>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</si>
  <si>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</si>
  <si>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</si>
  <si>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</si>
  <si>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</si>
  <si>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</si>
  <si>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</si>
  <si>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</si>
  <si>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</si>
  <si>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</si>
  <si>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</si>
  <si>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</si>
  <si>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</si>
  <si>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</si>
  <si>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</si>
  <si>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</si>
  <si>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</si>
  <si>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</si>
  <si>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</si>
  <si>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</si>
  <si>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</si>
  <si>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</si>
  <si>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</si>
  <si>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</si>
  <si>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</si>
  <si>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</si>
  <si>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</si>
  <si>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</si>
  <si>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</si>
  <si>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</si>
  <si>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</si>
  <si>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</si>
  <si>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</si>
  <si>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</si>
  <si>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</si>
  <si>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</si>
  <si>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</si>
  <si>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</si>
  <si>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</si>
  <si>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</si>
  <si>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</si>
  <si>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</si>
  <si>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</si>
  <si>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</si>
  <si>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</si>
  <si>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</si>
  <si>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</si>
  <si>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</si>
  <si>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</si>
  <si>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</si>
  <si>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</si>
  <si>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</si>
  <si>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</si>
  <si>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</si>
  <si>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</si>
  <si>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</si>
  <si>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</si>
  <si>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</si>
  <si>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</si>
  <si>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</si>
  <si>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</si>
  <si>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</si>
  <si>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</si>
  <si>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</si>
  <si>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</si>
  <si>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</si>
  <si>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</si>
  <si>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</si>
  <si>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</si>
  <si>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</si>
  <si>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</si>
  <si>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</si>
  <si>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</si>
  <si>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</si>
  <si>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</si>
  <si>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</si>
  <si>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</si>
  <si>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</si>
  <si>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</si>
  <si>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</si>
  <si>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</si>
  <si>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</si>
  <si>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</si>
  <si>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</si>
  <si>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</si>
  <si>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</si>
  <si>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</si>
  <si>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</si>
  <si>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</si>
  <si>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</si>
  <si>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</si>
  <si>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</si>
  <si>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</si>
  <si>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</si>
  <si>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</si>
  <si>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</si>
  <si>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</si>
  <si>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</si>
  <si>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</si>
  <si>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</si>
  <si>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</si>
  <si>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</si>
  <si>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</si>
  <si>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</si>
  <si>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</si>
  <si>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</si>
  <si>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</si>
  <si>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</si>
  <si>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</si>
  <si>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</si>
  <si>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</si>
  <si>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</si>
  <si>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</si>
  <si>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</si>
  <si>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</si>
  <si>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</si>
  <si>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</si>
  <si>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</si>
  <si>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</si>
  <si>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</si>
  <si>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</si>
  <si>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</si>
  <si>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</si>
  <si>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</si>
  <si>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</si>
  <si>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</si>
  <si>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</si>
  <si>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</si>
  <si>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</si>
  <si>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</si>
  <si>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</si>
  <si>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</si>
  <si>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</si>
  <si>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</si>
  <si>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</si>
  <si>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</si>
  <si>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</si>
  <si>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</si>
  <si>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</si>
  <si>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</si>
  <si>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</si>
  <si>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</si>
  <si>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</si>
  <si>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</si>
  <si>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</si>
  <si>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</si>
  <si>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</si>
  <si>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</si>
  <si>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</si>
  <si>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</si>
  <si>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</si>
  <si>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</si>
  <si>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</si>
  <si>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</si>
  <si>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</si>
  <si>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</si>
  <si>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</si>
  <si>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</si>
  <si>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</si>
  <si>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</si>
  <si>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</si>
  <si>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</si>
  <si>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</si>
  <si>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</si>
  <si>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</si>
  <si>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</si>
  <si>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</si>
  <si>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</si>
  <si>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</si>
  <si>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</si>
  <si>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</si>
  <si>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</si>
  <si>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</si>
  <si>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</si>
  <si>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</si>
  <si>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</si>
  <si>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</si>
  <si>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</si>
  <si>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</si>
  <si>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</si>
  <si>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</si>
  <si>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</si>
  <si>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</si>
  <si>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</si>
  <si>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</si>
  <si>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</si>
  <si>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</si>
  <si>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</si>
  <si>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</si>
  <si>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</si>
  <si>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</si>
  <si>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</si>
  <si>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</si>
  <si>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</si>
  <si>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</si>
  <si>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</si>
  <si>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</si>
  <si>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</si>
  <si>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</si>
  <si>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</si>
  <si>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</si>
  <si>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</si>
  <si>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</si>
  <si>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</si>
  <si>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</si>
  <si>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</si>
  <si>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</si>
  <si>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</si>
  <si>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</si>
  <si>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</si>
  <si>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</si>
  <si>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</si>
  <si>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</si>
  <si>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</si>
  <si>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</si>
  <si>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</si>
  <si>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</si>
  <si>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</si>
  <si>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</si>
  <si>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</si>
  <si>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</si>
  <si>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</si>
  <si>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</si>
  <si>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</si>
  <si>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</si>
  <si>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</si>
  <si>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</si>
  <si>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</si>
  <si>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</si>
  <si>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</si>
  <si>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</si>
  <si>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</si>
  <si>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</si>
  <si>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</si>
  <si>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</si>
  <si>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</si>
  <si>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</si>
  <si>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</si>
  <si>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</si>
  <si>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</si>
  <si>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</si>
  <si>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</si>
  <si>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</si>
  <si>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</si>
  <si>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</si>
  <si>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</si>
  <si>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</si>
  <si>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</si>
  <si>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</si>
  <si>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</si>
  <si>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</si>
  <si>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</si>
  <si>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</si>
  <si>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</si>
  <si>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</si>
  <si>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</si>
  <si>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</si>
  <si>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</si>
  <si>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</si>
  <si>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</si>
  <si>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</si>
  <si>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</si>
  <si>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</si>
  <si>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</si>
  <si>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</si>
  <si>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</si>
  <si>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</si>
  <si>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</si>
  <si>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</si>
  <si>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</si>
  <si>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</si>
  <si>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</si>
  <si>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</si>
  <si>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</si>
  <si>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</si>
  <si>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</si>
  <si>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</si>
  <si>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</si>
  <si>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</si>
  <si>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</si>
  <si>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</si>
  <si>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</si>
  <si>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</si>
  <si>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</si>
  <si>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</si>
  <si>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</si>
  <si>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</si>
  <si>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</si>
  <si>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</si>
  <si>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</si>
  <si>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</si>
  <si>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</si>
  <si>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</si>
  <si>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</si>
  <si>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</si>
  <si>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</si>
  <si>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</si>
  <si>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</si>
  <si>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</si>
  <si>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</si>
  <si>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</si>
  <si>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</si>
  <si>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</si>
  <si>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</si>
  <si>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</si>
  <si>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</si>
  <si>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</si>
  <si>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</si>
  <si>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</si>
  <si>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</si>
  <si>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</si>
  <si>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</si>
  <si>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</si>
  <si>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</si>
  <si>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</si>
  <si>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</si>
  <si>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</si>
  <si>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</si>
  <si>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</si>
  <si>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</si>
  <si>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</si>
  <si>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</si>
  <si>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</si>
  <si>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</si>
  <si>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</si>
  <si>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</si>
  <si>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</si>
  <si>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</si>
  <si>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</si>
  <si>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</si>
  <si>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</si>
  <si>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</si>
  <si>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</si>
  <si>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</si>
  <si>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</si>
  <si>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</si>
  <si>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</si>
  <si>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</si>
  <si>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</si>
  <si>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</si>
  <si>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</si>
  <si>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</si>
  <si>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</si>
  <si>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</si>
  <si>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</si>
  <si>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</si>
  <si>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</si>
  <si>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</si>
  <si>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</si>
  <si>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</si>
  <si>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</si>
  <si>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</si>
  <si>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</si>
  <si>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</si>
  <si>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</si>
  <si>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</si>
  <si>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</si>
  <si>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</si>
  <si>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</si>
  <si>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</si>
  <si>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</si>
  <si>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</si>
  <si>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</si>
  <si>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</si>
  <si>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</si>
  <si>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</si>
  <si>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</si>
  <si>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</si>
  <si>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</si>
  <si>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</si>
  <si>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</si>
  <si>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</si>
  <si>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</si>
  <si>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</si>
  <si>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</si>
  <si>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</si>
  <si>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</si>
  <si>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</si>
  <si>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</si>
  <si>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</si>
  <si>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</si>
  <si>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</si>
  <si>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</si>
  <si>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</si>
  <si>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</si>
  <si>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</si>
  <si>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</si>
  <si>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</si>
  <si>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</si>
  <si>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</si>
  <si>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</si>
  <si>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</si>
  <si>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</si>
  <si>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</si>
  <si>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</si>
  <si>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</si>
  <si>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</si>
  <si>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</si>
  <si>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</si>
  <si>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</si>
  <si>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</si>
  <si>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</si>
  <si>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</si>
  <si>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</si>
  <si>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</si>
  <si>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</si>
  <si>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</si>
  <si>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</si>
  <si>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</si>
  <si>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</si>
  <si>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</si>
  <si>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</si>
  <si>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</si>
  <si>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</si>
  <si>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</si>
  <si>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</si>
  <si>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</si>
  <si>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</si>
  <si>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</si>
  <si>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</si>
  <si>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</si>
  <si>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</si>
  <si>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</si>
  <si>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</si>
  <si>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</si>
  <si>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</si>
  <si>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</si>
  <si>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</si>
  <si>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</si>
  <si>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</si>
  <si>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</si>
  <si>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</si>
  <si>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</si>
  <si>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</si>
  <si>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</si>
  <si>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</si>
  <si>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</si>
  <si>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</si>
  <si>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</si>
  <si>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</si>
  <si>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</si>
  <si>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</si>
  <si>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</si>
  <si>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</si>
  <si>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</si>
  <si>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</si>
  <si>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</si>
  <si>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</si>
  <si>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</si>
  <si>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</si>
  <si>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</si>
  <si>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</si>
  <si>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</si>
  <si>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</si>
  <si>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</si>
  <si>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</si>
  <si>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</si>
  <si>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</si>
  <si>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</si>
  <si>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</si>
  <si>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</si>
  <si>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</si>
  <si>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</si>
  <si>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</si>
  <si>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</si>
  <si>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</si>
  <si>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</si>
  <si>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</si>
  <si>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</si>
  <si>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</si>
  <si>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</si>
  <si>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</si>
  <si>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</si>
  <si>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</si>
  <si>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</si>
  <si>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</si>
  <si>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</si>
  <si>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</si>
  <si>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</si>
  <si>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</si>
  <si>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</si>
  <si>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</si>
  <si>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</si>
  <si>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</si>
  <si>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</si>
  <si>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</si>
  <si>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</si>
  <si>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</si>
  <si>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</si>
  <si>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</si>
  <si>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</si>
  <si>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</si>
  <si>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</si>
  <si>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</si>
  <si>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</si>
  <si>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</si>
  <si>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</si>
  <si>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</si>
  <si>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</si>
  <si>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</si>
  <si>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</si>
  <si>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</si>
  <si>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</si>
  <si>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</si>
  <si>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</si>
  <si>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</si>
  <si>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</si>
  <si>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</si>
  <si>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</si>
  <si>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</si>
  <si>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</si>
  <si>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</si>
  <si>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</si>
  <si>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</si>
  <si>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</si>
  <si>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</si>
  <si>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</si>
  <si>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</si>
  <si>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</si>
  <si>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</si>
  <si>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</si>
  <si>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</si>
  <si>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</si>
  <si>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</si>
  <si>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</si>
  <si>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</si>
  <si>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</si>
  <si>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</si>
  <si>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</si>
  <si>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</si>
  <si>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</si>
  <si>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</si>
  <si>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</si>
  <si>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</si>
  <si>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</si>
  <si>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</si>
  <si>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</si>
  <si>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</si>
  <si>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</si>
  <si>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</si>
  <si>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</si>
  <si>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</si>
  <si>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</si>
  <si>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</si>
  <si>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</si>
  <si>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</si>
  <si>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</si>
  <si>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</si>
  <si>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</si>
  <si>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</si>
  <si>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</si>
  <si>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</si>
  <si>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</si>
  <si>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</si>
  <si>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</si>
  <si>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</si>
  <si>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</si>
  <si>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</si>
  <si>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</si>
  <si>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</si>
  <si>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</si>
  <si>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</si>
  <si>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</si>
  <si>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</si>
  <si>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</si>
  <si>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</si>
  <si>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</si>
  <si>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</si>
  <si>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</si>
  <si>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</si>
  <si>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</si>
  <si>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</si>
  <si>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</si>
  <si>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</si>
  <si>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</si>
  <si>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</si>
  <si>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</si>
  <si>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</si>
  <si>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</si>
  <si>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</si>
  <si>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</si>
  <si>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</si>
  <si>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</si>
  <si>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</si>
  <si>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</si>
  <si>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</si>
  <si>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</si>
  <si>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</si>
  <si>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</si>
  <si>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</si>
  <si>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</si>
  <si>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</si>
  <si>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</si>
  <si>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</si>
  <si>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</si>
  <si>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</si>
  <si>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</si>
  <si>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</si>
  <si>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</si>
  <si>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</si>
  <si>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</si>
  <si>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</si>
  <si>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</si>
  <si>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</si>
  <si>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</si>
  <si>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</si>
  <si>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</si>
  <si>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</si>
  <si>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</si>
  <si>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</si>
  <si>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</si>
  <si>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</si>
  <si>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</si>
  <si>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</si>
  <si>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</si>
  <si>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</si>
  <si>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</si>
  <si>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</si>
  <si>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</si>
  <si>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</si>
  <si>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</si>
  <si>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</si>
  <si>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</si>
  <si>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</si>
  <si>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</si>
  <si>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</si>
  <si>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</si>
  <si>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</si>
  <si>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</si>
  <si>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</si>
  <si>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</si>
  <si>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</si>
  <si>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</si>
  <si>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</si>
  <si>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</si>
  <si>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</si>
  <si>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</si>
  <si>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</si>
  <si>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</si>
  <si>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</si>
  <si>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</si>
  <si>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</si>
  <si>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</si>
  <si>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</si>
  <si>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</si>
  <si>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</si>
  <si>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</si>
  <si>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</si>
  <si>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</si>
  <si>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</si>
  <si>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</si>
  <si>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</si>
  <si>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</si>
  <si>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</si>
  <si>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</si>
  <si>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</si>
  <si>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</si>
  <si>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</si>
  <si>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</si>
  <si>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</si>
  <si>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</si>
  <si>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</si>
  <si>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</si>
  <si>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</si>
  <si>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</si>
  <si>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</si>
  <si>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</si>
  <si>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</si>
  <si>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</si>
  <si>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</si>
  <si>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</si>
  <si>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</si>
  <si>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</si>
  <si>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</si>
  <si>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</si>
  <si>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</si>
  <si>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</si>
  <si>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</si>
  <si>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</si>
  <si>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</si>
  <si>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</si>
  <si>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</si>
  <si>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</si>
  <si>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</si>
  <si>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</si>
  <si>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</si>
  <si>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</si>
  <si>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</si>
  <si>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</si>
  <si>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</si>
  <si>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</si>
  <si>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</si>
  <si>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</si>
  <si>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</si>
  <si>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</si>
  <si>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</si>
  <si>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</si>
  <si>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</si>
  <si>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</si>
  <si>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</si>
  <si>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</si>
  <si>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</si>
  <si>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</si>
  <si>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</si>
  <si>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</si>
  <si>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</si>
  <si>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</si>
  <si>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</si>
  <si>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</si>
  <si>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</si>
  <si>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</si>
  <si>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</si>
  <si>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</si>
  <si>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</si>
  <si>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</si>
  <si>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</si>
  <si>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</si>
  <si>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</si>
  <si>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</si>
  <si>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</si>
  <si>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</si>
  <si>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</si>
  <si>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</si>
  <si>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</si>
  <si>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</si>
  <si>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</si>
  <si>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</si>
  <si>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</si>
  <si>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</si>
  <si>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</si>
  <si>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</si>
  <si>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</si>
  <si>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</si>
  <si>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</si>
  <si>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</si>
  <si>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</si>
  <si>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</si>
  <si>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</si>
  <si>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</si>
  <si>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</si>
  <si>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</si>
  <si>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</si>
  <si>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</si>
  <si>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</si>
  <si>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</si>
  <si>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</si>
  <si>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</si>
  <si>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</si>
  <si>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</si>
  <si>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</si>
  <si>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</si>
  <si>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</si>
  <si>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</si>
  <si>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</si>
  <si>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</si>
  <si>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</si>
  <si>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</si>
  <si>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</si>
  <si>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</si>
  <si>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</si>
  <si>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</si>
  <si>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</si>
  <si>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</si>
  <si>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</si>
  <si>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</si>
  <si>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</si>
  <si>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</si>
  <si>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</si>
  <si>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</si>
  <si>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</si>
  <si>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</si>
  <si>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</si>
  <si>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</si>
  <si>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</si>
  <si>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</si>
  <si>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</si>
  <si>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</si>
  <si>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</si>
  <si>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</si>
  <si>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</si>
  <si>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</si>
  <si>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</si>
  <si>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</si>
  <si>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</si>
  <si>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</si>
  <si>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</si>
  <si>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</si>
  <si>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</si>
  <si>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</si>
  <si>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</si>
  <si>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</si>
  <si>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</si>
  <si>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</si>
  <si>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</si>
  <si>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</si>
  <si>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</si>
  <si>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</si>
  <si>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</si>
  <si>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</si>
  <si>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</si>
  <si>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</si>
  <si>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</si>
  <si>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</si>
  <si>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</si>
  <si>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</si>
  <si>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</si>
  <si>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</si>
  <si>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</si>
  <si>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</si>
  <si>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</si>
  <si>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</si>
  <si>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</si>
  <si>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</si>
  <si>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</si>
  <si>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</si>
  <si>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</si>
  <si>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</si>
  <si>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</si>
  <si>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</si>
  <si>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</si>
  <si>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</si>
  <si>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</si>
  <si>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</si>
  <si>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</si>
  <si>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</si>
  <si>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</si>
  <si>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</si>
  <si>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</si>
  <si>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</si>
  <si>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</si>
  <si>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</si>
  <si>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</si>
  <si>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</si>
  <si>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</si>
  <si>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</si>
  <si>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</si>
  <si>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</si>
  <si>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</si>
  <si>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</si>
  <si>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</si>
  <si>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</si>
  <si>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</si>
  <si>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</si>
  <si>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</si>
  <si>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</si>
  <si>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</si>
  <si>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</si>
  <si>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</si>
  <si>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</si>
  <si>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</si>
  <si>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</si>
  <si>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</si>
  <si>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</si>
  <si>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</si>
  <si>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</si>
  <si>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</si>
  <si>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</si>
  <si>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</si>
  <si>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</si>
  <si>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</si>
  <si>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</si>
  <si>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</si>
  <si>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</si>
  <si>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</si>
  <si>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</si>
  <si>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</si>
  <si>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</si>
  <si>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</si>
  <si>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</si>
  <si>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</si>
  <si>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</si>
  <si>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</si>
  <si>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</si>
  <si>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</si>
  <si>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</si>
  <si>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</si>
  <si>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</si>
  <si>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</si>
  <si>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</si>
  <si>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</si>
  <si>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</si>
  <si>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</si>
  <si>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</si>
  <si>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</si>
  <si>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</si>
  <si>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</si>
  <si>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</si>
  <si>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</si>
  <si>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</si>
  <si>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</si>
  <si>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</si>
  <si>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</si>
  <si>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</si>
  <si>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</si>
  <si>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</si>
  <si>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</si>
  <si>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</si>
  <si>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</si>
  <si>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</si>
  <si>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</si>
  <si>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</si>
  <si>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</si>
  <si>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</si>
  <si>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</si>
  <si>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</si>
  <si>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</si>
  <si>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</si>
  <si>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</si>
  <si>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</si>
  <si>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</si>
  <si>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</si>
  <si>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</si>
  <si>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</si>
  <si>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</si>
  <si>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</si>
  <si>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</si>
  <si>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</si>
  <si>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</si>
  <si>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</si>
  <si>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</si>
  <si>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</si>
  <si>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</si>
  <si>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</si>
  <si>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</si>
  <si>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</si>
  <si>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</si>
  <si>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</si>
  <si>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</si>
  <si>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</si>
  <si>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</si>
  <si>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</si>
  <si>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</si>
  <si>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</si>
  <si>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</si>
  <si>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</si>
  <si>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</si>
  <si>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</si>
  <si>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</si>
  <si>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</si>
  <si>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</si>
  <si>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</si>
  <si>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</si>
  <si>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</si>
  <si>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</si>
  <si>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</si>
  <si>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</si>
  <si>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</si>
  <si>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</si>
  <si>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</si>
  <si>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</si>
  <si>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</si>
  <si>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</si>
  <si>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</si>
  <si>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</si>
  <si>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</si>
  <si>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</si>
  <si>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</si>
  <si>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</si>
  <si>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</si>
  <si>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</si>
  <si>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</si>
  <si>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</si>
  <si>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</si>
  <si>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</si>
  <si>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</si>
  <si>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</si>
  <si>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</si>
  <si>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</si>
  <si>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</si>
  <si>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</si>
  <si>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</si>
  <si>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</si>
  <si>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</si>
  <si>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</si>
  <si>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</si>
  <si>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</si>
  <si>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</si>
  <si>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</si>
  <si>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</si>
  <si>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</si>
  <si>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</si>
  <si>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</si>
  <si>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</si>
  <si>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</si>
  <si>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</si>
  <si>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</si>
  <si>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</si>
  <si>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</si>
  <si>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</si>
  <si>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</si>
  <si>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</si>
  <si>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</si>
  <si>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</si>
  <si>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</si>
  <si>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</si>
  <si>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</si>
  <si>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</si>
  <si>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</si>
  <si>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</si>
  <si>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</si>
  <si>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</si>
  <si>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</si>
  <si>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</si>
  <si>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</si>
  <si>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</si>
  <si>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</si>
  <si>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</si>
  <si>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</si>
  <si>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</si>
  <si>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</si>
  <si>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</si>
  <si>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</si>
  <si>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</si>
  <si>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</si>
  <si>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</si>
  <si>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</si>
  <si>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</si>
  <si>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</si>
  <si>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</si>
  <si>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</si>
  <si>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</si>
  <si>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</si>
  <si>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</si>
  <si>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</si>
  <si>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</si>
  <si>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</si>
  <si>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</si>
  <si>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</si>
  <si>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</si>
  <si>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</si>
  <si>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</si>
  <si>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</si>
  <si>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</si>
  <si>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</si>
  <si>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</si>
  <si>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</si>
  <si>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</si>
  <si>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</si>
  <si>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</si>
  <si>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</si>
  <si>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</si>
  <si>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</si>
  <si>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</si>
  <si>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</si>
  <si>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</si>
  <si>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</si>
  <si>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</si>
  <si>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</si>
  <si>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</si>
  <si>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</si>
  <si>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</si>
  <si>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</si>
  <si>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</si>
  <si>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</si>
  <si>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</si>
  <si>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</si>
  <si>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</si>
  <si>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</si>
  <si>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</si>
  <si>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</si>
  <si>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</si>
  <si>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</si>
  <si>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</si>
  <si>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</si>
  <si>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</si>
  <si>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</si>
  <si>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</si>
  <si>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</si>
  <si>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</si>
  <si>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</si>
  <si>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</si>
  <si>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</si>
  <si>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</si>
  <si>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</si>
  <si>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</si>
  <si>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</si>
  <si>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</si>
  <si>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</si>
  <si>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</si>
  <si>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</si>
  <si>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</si>
  <si>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</si>
  <si>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</si>
  <si>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</si>
  <si>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</si>
  <si>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</si>
  <si>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</si>
  <si>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</si>
  <si>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</si>
  <si>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</si>
  <si>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</si>
  <si>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</si>
  <si>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</si>
  <si>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</si>
  <si>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</si>
  <si>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</si>
  <si>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</si>
  <si>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</si>
  <si>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</si>
  <si>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</si>
  <si>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</si>
  <si>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</si>
  <si>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</si>
  <si>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</si>
  <si>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</si>
  <si>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</si>
  <si>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</si>
  <si>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</si>
  <si>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</si>
  <si>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</si>
  <si>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</si>
  <si>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</si>
  <si>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</si>
  <si>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</si>
  <si>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</si>
  <si>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</si>
  <si>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</si>
  <si>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</si>
  <si>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</si>
  <si>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</si>
  <si>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</si>
  <si>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</si>
  <si>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</si>
  <si>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</si>
  <si>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</si>
  <si>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</si>
  <si>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</si>
  <si>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</si>
  <si>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</si>
  <si>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</si>
  <si>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</si>
  <si>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</si>
  <si>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</si>
  <si>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</si>
  <si>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</si>
  <si>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</si>
  <si>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</si>
  <si>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</si>
  <si>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</si>
  <si>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</si>
  <si>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</si>
  <si>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</si>
  <si>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</si>
  <si>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</si>
  <si>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</si>
  <si>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</si>
  <si>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</si>
  <si>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</si>
  <si>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</si>
  <si>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</si>
  <si>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</si>
  <si>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</si>
  <si>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</si>
  <si>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</si>
  <si>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</si>
  <si>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</si>
  <si>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</si>
  <si>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</si>
  <si>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</si>
  <si>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</si>
  <si>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</si>
  <si>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</si>
  <si>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</si>
  <si>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</si>
  <si>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</si>
  <si>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</si>
  <si>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</si>
  <si>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</si>
  <si>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</si>
  <si>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</si>
  <si>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</si>
  <si>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</si>
  <si>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</si>
  <si>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</si>
  <si>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</si>
  <si>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</si>
  <si>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</si>
  <si>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</si>
  <si>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</si>
  <si>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</si>
  <si>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</si>
  <si>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</si>
  <si>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</si>
  <si>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</si>
  <si>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</si>
  <si>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</si>
  <si>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</si>
  <si>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</si>
  <si>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</si>
  <si>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</si>
  <si>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</si>
  <si>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</si>
  <si>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</si>
  <si>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</si>
  <si>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</si>
  <si>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</si>
  <si>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</si>
  <si>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</si>
  <si>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</si>
  <si>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</si>
  <si>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</si>
  <si>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</si>
  <si>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</si>
  <si>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</si>
  <si>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</si>
  <si>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</si>
  <si>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</si>
  <si>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</si>
  <si>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</si>
  <si>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</si>
  <si>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</si>
  <si>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</si>
  <si>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</si>
  <si>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</si>
  <si>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</si>
  <si>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</si>
  <si>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</si>
  <si>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</si>
  <si>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</si>
  <si>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</si>
  <si>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</si>
  <si>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</si>
  <si>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</si>
  <si>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</si>
  <si>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</si>
  <si>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</si>
  <si>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</si>
  <si>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</si>
  <si>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</si>
  <si>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</si>
  <si>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</si>
  <si>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</si>
  <si>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</si>
  <si>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</si>
  <si>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</si>
  <si>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</si>
  <si>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</si>
  <si>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</si>
  <si>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</si>
  <si>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</si>
  <si>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</si>
  <si>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</si>
  <si>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</si>
  <si>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</si>
  <si>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</si>
  <si>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</si>
  <si>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</si>
  <si>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</si>
  <si>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</si>
  <si>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</si>
  <si>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</si>
  <si>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</si>
  <si>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</si>
  <si>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</si>
  <si>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</si>
  <si>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</si>
  <si>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</si>
  <si>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</si>
  <si>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</si>
  <si>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</si>
  <si>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</si>
  <si>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</si>
  <si>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</si>
  <si>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</si>
  <si>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</si>
  <si>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</si>
  <si>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</si>
  <si>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</si>
  <si>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</si>
  <si>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</si>
  <si>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</si>
  <si>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</si>
  <si>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</si>
  <si>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</si>
  <si>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</si>
  <si>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</si>
  <si>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</si>
  <si>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</si>
  <si>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</si>
  <si>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</si>
  <si>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</si>
  <si>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</si>
  <si>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</si>
  <si>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</si>
  <si>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</si>
  <si>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</si>
  <si>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</si>
  <si>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</si>
  <si>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</si>
  <si>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</si>
  <si>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</si>
  <si>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</si>
  <si>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</si>
  <si>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</si>
  <si>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</si>
  <si>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</si>
  <si>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</si>
  <si>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</si>
  <si>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</si>
  <si>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</si>
  <si>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</si>
  <si>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</si>
  <si>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</si>
  <si>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</si>
  <si>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</si>
  <si>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</si>
  <si>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</si>
  <si>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</si>
  <si>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</si>
  <si>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</si>
  <si>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</si>
  <si>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</si>
  <si>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</si>
  <si>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</si>
  <si>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</si>
  <si>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</si>
  <si>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</si>
  <si>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</si>
  <si>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</si>
  <si>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</si>
  <si>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</si>
  <si>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</si>
  <si>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</si>
  <si>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</si>
  <si>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</si>
  <si>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</si>
  <si>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</si>
  <si>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</si>
  <si>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</si>
  <si>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</si>
  <si>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</si>
  <si>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</si>
  <si>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</si>
  <si>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</si>
  <si>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</si>
  <si>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</si>
  <si>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</si>
  <si>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</si>
  <si>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</si>
  <si>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</si>
  <si>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</si>
  <si>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</si>
  <si>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</si>
  <si>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</si>
  <si>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</si>
  <si>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</si>
  <si>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</si>
  <si>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</si>
  <si>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</si>
  <si>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</si>
  <si>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</si>
  <si>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</si>
  <si>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</si>
  <si>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</si>
  <si>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</si>
  <si>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</si>
  <si>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</si>
  <si>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</si>
  <si>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</si>
  <si>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</si>
  <si>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</si>
  <si>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</si>
  <si>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</si>
  <si>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</si>
  <si>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</si>
  <si>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</si>
  <si>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</si>
  <si>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</si>
  <si>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</si>
  <si>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</si>
  <si>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</si>
  <si>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</si>
  <si>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</si>
  <si>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</si>
  <si>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</si>
  <si>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</si>
  <si>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</si>
  <si>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</si>
  <si>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</si>
  <si>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</si>
  <si>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</si>
  <si>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</si>
  <si>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</si>
  <si>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</si>
  <si>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</si>
  <si>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</si>
  <si>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</si>
  <si>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</si>
  <si>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</si>
  <si>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</si>
  <si>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</si>
  <si>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</si>
  <si>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</si>
  <si>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</si>
  <si>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</si>
  <si>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</si>
  <si>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</si>
  <si>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</si>
  <si>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</si>
  <si>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</si>
  <si>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</si>
  <si>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</si>
  <si>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</si>
  <si>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</si>
  <si>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</si>
  <si>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</si>
  <si>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</si>
  <si>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</si>
  <si>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</si>
  <si>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</si>
  <si>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</si>
  <si>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</si>
  <si>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</si>
  <si>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</si>
  <si>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</si>
  <si>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</si>
  <si>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</si>
  <si>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</si>
  <si>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</si>
  <si>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</si>
  <si>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</si>
  <si>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</si>
  <si>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</si>
  <si>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</si>
  <si>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</si>
  <si>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</si>
  <si>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</si>
  <si>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</si>
  <si>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</si>
  <si>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</si>
  <si>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</si>
  <si>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</si>
  <si>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</si>
  <si>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</si>
  <si>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</si>
  <si>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</si>
  <si>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</si>
  <si>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</si>
  <si>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</si>
  <si>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</si>
  <si>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</si>
  <si>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</si>
  <si>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</si>
  <si>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</si>
  <si>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</si>
  <si>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</si>
  <si>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</si>
  <si>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</si>
  <si>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</si>
  <si>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</si>
  <si>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</si>
  <si>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</si>
  <si>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</si>
  <si>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</si>
  <si>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</si>
  <si>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</si>
  <si>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</si>
  <si>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</si>
  <si>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</si>
  <si>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</si>
  <si>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</si>
  <si>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</si>
  <si>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</si>
  <si>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</si>
  <si>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</si>
  <si>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</si>
  <si>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</si>
  <si>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</si>
  <si>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</si>
  <si>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</si>
  <si>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</si>
  <si>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</si>
  <si>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</si>
  <si>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</si>
  <si>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</si>
  <si>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</si>
  <si>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</si>
  <si>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</si>
  <si>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</si>
  <si>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</si>
  <si>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</si>
  <si>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</si>
  <si>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</si>
  <si>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</si>
  <si>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</si>
  <si>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</si>
  <si>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</si>
  <si>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</si>
  <si>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</si>
  <si>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</si>
  <si>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</si>
  <si>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</si>
  <si>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</si>
  <si>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</si>
  <si>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</si>
  <si>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</si>
  <si>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</si>
  <si>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</si>
  <si>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</si>
  <si>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</si>
  <si>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</si>
  <si>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</si>
  <si>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</si>
  <si>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</si>
  <si>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</si>
  <si>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</si>
  <si>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</si>
  <si>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</si>
  <si>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</si>
  <si>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</si>
  <si>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</si>
  <si>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</si>
  <si>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</si>
  <si>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</si>
  <si>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</si>
  <si>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</si>
  <si>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</si>
  <si>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</si>
  <si>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</si>
  <si>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</si>
  <si>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</si>
  <si>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</si>
  <si>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</si>
  <si>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</si>
  <si>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</si>
  <si>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</si>
  <si>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</si>
  <si>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</si>
  <si>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</si>
  <si>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</si>
  <si>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</si>
  <si>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</si>
  <si>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</si>
  <si>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</si>
  <si>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</si>
  <si>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</si>
  <si>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</si>
  <si>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</si>
  <si>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</si>
  <si>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</si>
  <si>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</si>
  <si>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</si>
  <si>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</si>
  <si>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</si>
  <si>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</si>
  <si>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</si>
  <si>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</si>
  <si>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</si>
  <si>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</si>
  <si>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</si>
  <si>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</si>
  <si>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</si>
  <si>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</si>
  <si>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</si>
  <si>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</si>
  <si>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</si>
  <si>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</si>
  <si>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</si>
  <si>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</si>
  <si>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</si>
  <si>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</si>
  <si>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</si>
  <si>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</si>
  <si>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</si>
  <si>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</si>
  <si>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</si>
  <si>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</si>
  <si>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</si>
  <si>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</si>
  <si>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</si>
  <si>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</si>
  <si>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</si>
  <si>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</si>
  <si>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</si>
  <si>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</si>
  <si>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</si>
  <si>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</si>
  <si>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</si>
  <si>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</si>
  <si>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</si>
  <si>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</si>
  <si>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</si>
  <si>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</si>
  <si>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</si>
  <si>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</si>
  <si>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</si>
  <si>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</si>
  <si>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</si>
  <si>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</si>
  <si>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</si>
  <si>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</si>
  <si>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</si>
  <si>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</si>
  <si>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</si>
  <si>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</si>
  <si>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</si>
  <si>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</si>
  <si>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</si>
  <si>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</si>
  <si>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</si>
  <si>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</si>
  <si>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</si>
  <si>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</si>
  <si>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</si>
  <si>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</si>
  <si>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</si>
  <si>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</si>
  <si>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</si>
  <si>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</si>
  <si>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</si>
  <si>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</si>
  <si>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</si>
  <si>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</si>
  <si>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</si>
  <si>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</si>
  <si>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</si>
  <si>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</si>
  <si>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</si>
  <si>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</si>
  <si>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</si>
  <si>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</si>
  <si>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</si>
  <si>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</si>
  <si>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</si>
  <si>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</si>
  <si>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</si>
  <si>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</si>
  <si>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</si>
  <si>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</si>
  <si>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</si>
  <si>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</si>
  <si>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</si>
  <si>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</si>
  <si>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</si>
  <si>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</si>
  <si>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</si>
  <si>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</si>
  <si>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</si>
  <si>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</si>
  <si>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</si>
  <si>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</si>
  <si>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</si>
  <si>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</si>
  <si>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</si>
  <si>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</si>
  <si>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</si>
  <si>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</si>
  <si>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</si>
  <si>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</si>
  <si>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</si>
  <si>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</si>
  <si>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</si>
  <si>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</si>
  <si>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</si>
  <si>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</si>
  <si>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</si>
  <si>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</si>
  <si>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</si>
  <si>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</si>
  <si>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</si>
  <si>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</si>
  <si>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</si>
  <si>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</si>
  <si>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</si>
  <si>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</si>
  <si>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</si>
  <si>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</si>
  <si>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</si>
  <si>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</si>
  <si>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</si>
  <si>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</si>
  <si>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</si>
  <si>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</si>
  <si>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</si>
  <si>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</si>
  <si>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</si>
  <si>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</si>
  <si>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</si>
  <si>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</si>
  <si>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</si>
  <si>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</si>
  <si>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</si>
  <si>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</si>
  <si>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</si>
  <si>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</si>
  <si>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</si>
  <si>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</si>
  <si>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</si>
  <si>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</si>
  <si>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</si>
  <si>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</si>
  <si>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</si>
  <si>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</si>
  <si>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</si>
  <si>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</si>
  <si>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</si>
  <si>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</si>
  <si>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</si>
  <si>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</si>
  <si>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</si>
  <si>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</si>
  <si>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</si>
  <si>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</si>
  <si>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</si>
  <si>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</si>
  <si>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</si>
  <si>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</si>
  <si>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</si>
  <si>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</si>
  <si>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</si>
  <si>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</si>
  <si>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</si>
  <si>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</si>
  <si>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</si>
  <si>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</si>
  <si>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</si>
  <si>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</si>
  <si>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</si>
  <si>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</si>
  <si>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</si>
  <si>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</si>
  <si>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</si>
  <si>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</si>
  <si>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</si>
  <si>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</si>
  <si>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</si>
  <si>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</si>
  <si>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</si>
  <si>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</si>
  <si>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</si>
  <si>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</si>
  <si>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</si>
  <si>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</si>
  <si>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</si>
  <si>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</si>
  <si>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</si>
  <si>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</si>
  <si>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</si>
  <si>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</si>
  <si>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</si>
  <si>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</si>
  <si>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</si>
  <si>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</si>
  <si>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</si>
  <si>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</si>
  <si>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</si>
  <si>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</si>
  <si>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</si>
  <si>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</si>
  <si>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</si>
  <si>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</si>
  <si>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</si>
  <si>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</si>
  <si>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</si>
  <si>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</si>
  <si>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</si>
  <si>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</si>
  <si>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</si>
  <si>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</si>
  <si>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</si>
  <si>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</si>
  <si>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</si>
  <si>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</si>
  <si>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</si>
  <si>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</si>
  <si>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</si>
  <si>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</si>
  <si>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</si>
  <si>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</si>
  <si>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</si>
  <si>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</si>
  <si>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</si>
  <si>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</si>
  <si>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</si>
  <si>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</si>
  <si>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</si>
  <si>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</si>
  <si>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</si>
  <si>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</si>
  <si>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</si>
  <si>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</si>
  <si>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</si>
  <si>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</si>
  <si>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</si>
  <si>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</si>
  <si>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</si>
  <si>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</si>
  <si>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</si>
  <si>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</si>
  <si>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</si>
  <si>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</si>
  <si>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</si>
  <si>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</si>
  <si>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</si>
  <si>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</si>
  <si>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</si>
  <si>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</si>
  <si>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</si>
  <si>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</si>
  <si>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</si>
  <si>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</si>
  <si>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</si>
  <si>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</si>
  <si>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</si>
  <si>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</si>
  <si>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</si>
  <si>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</si>
  <si>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</si>
  <si>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</si>
  <si>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</si>
  <si>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</si>
  <si>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</si>
  <si>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</si>
  <si>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</si>
  <si>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</si>
  <si>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</si>
  <si>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</si>
  <si>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</si>
  <si>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</si>
  <si>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</si>
  <si>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</si>
  <si>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</si>
  <si>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</si>
  <si>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</si>
  <si>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</si>
  <si>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</si>
  <si>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</si>
  <si>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</si>
  <si>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</si>
  <si>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</si>
  <si>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</si>
  <si>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</si>
  <si>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</si>
  <si>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</si>
  <si>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</si>
  <si>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</si>
  <si>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</si>
  <si>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</si>
  <si>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</si>
  <si>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</si>
  <si>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</si>
  <si>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</si>
  <si>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</si>
  <si>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</si>
  <si>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</si>
  <si>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</si>
  <si>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</si>
  <si>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</si>
  <si>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</si>
  <si>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</si>
  <si>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</si>
  <si>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</si>
  <si>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</si>
  <si>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</si>
  <si>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</si>
  <si>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</si>
  <si>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</si>
  <si>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</si>
  <si>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</si>
  <si>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</si>
  <si>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</si>
  <si>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</si>
  <si>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</si>
  <si>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</si>
  <si>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</si>
  <si>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</si>
  <si>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</si>
  <si>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</si>
  <si>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</si>
  <si>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</si>
  <si>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</si>
  <si>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</si>
  <si>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</si>
  <si>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</si>
  <si>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</si>
  <si>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</si>
  <si>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</si>
  <si>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</si>
  <si>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</si>
  <si>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</si>
  <si>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</si>
  <si>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</si>
  <si>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</si>
  <si>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</si>
  <si>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</si>
  <si>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</si>
  <si>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</si>
  <si>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</si>
  <si>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</si>
  <si>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</si>
  <si>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</si>
  <si>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</si>
  <si>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</si>
  <si>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</si>
  <si>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</si>
  <si>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</si>
  <si>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</si>
  <si>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</si>
  <si>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</si>
  <si>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</si>
  <si>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</si>
  <si>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</si>
  <si>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</si>
  <si>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</si>
  <si>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</si>
  <si>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</si>
  <si>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</si>
  <si>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</si>
  <si>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</si>
  <si>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</si>
  <si>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</si>
  <si>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</si>
  <si>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</si>
  <si>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</si>
  <si>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</si>
  <si>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</si>
  <si>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</si>
  <si>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</si>
  <si>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</si>
  <si>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</si>
  <si>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</si>
  <si>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</si>
  <si>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</si>
  <si>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</si>
  <si>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</si>
  <si>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</si>
  <si>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</si>
  <si>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</si>
  <si>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</si>
  <si>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</si>
  <si>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</si>
  <si>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</si>
  <si>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</si>
  <si>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</si>
  <si>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</si>
  <si>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</si>
  <si>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</si>
  <si>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</si>
  <si>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</si>
  <si>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</si>
  <si>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</si>
  <si>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</si>
  <si>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</si>
  <si>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</si>
  <si>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</si>
  <si>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</si>
  <si>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</si>
  <si>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</si>
  <si>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</si>
  <si>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</si>
  <si>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</si>
  <si>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</si>
  <si>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</si>
  <si>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</si>
  <si>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</si>
  <si>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</si>
  <si>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</si>
  <si>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</si>
  <si>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</si>
  <si>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</si>
  <si>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</si>
  <si>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</si>
  <si>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</si>
  <si>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</si>
  <si>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</si>
  <si>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</si>
  <si>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</si>
  <si>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</si>
  <si>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</si>
  <si>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</si>
  <si>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</si>
  <si>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</si>
  <si>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</si>
  <si>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</si>
  <si>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</si>
  <si>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</si>
  <si>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</si>
  <si>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</si>
  <si>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</si>
  <si>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</si>
  <si>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</si>
  <si>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</si>
  <si>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</si>
  <si>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</si>
  <si>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</si>
  <si>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</si>
  <si>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</si>
  <si>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</si>
  <si>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</si>
  <si>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</si>
  <si>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</si>
  <si>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</si>
  <si>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</si>
  <si>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</si>
  <si>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</si>
  <si>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</si>
  <si>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</si>
  <si>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</si>
  <si>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</si>
  <si>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</si>
  <si>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</si>
  <si>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</si>
  <si>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</si>
  <si>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</si>
  <si>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</si>
  <si>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</si>
  <si>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</si>
  <si>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</si>
  <si>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</si>
  <si>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</si>
  <si>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</si>
  <si>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</si>
  <si>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</si>
  <si>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</si>
  <si>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</si>
  <si>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</si>
  <si>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</si>
  <si>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</si>
  <si>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</si>
  <si>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</si>
  <si>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</si>
  <si>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</si>
  <si>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</si>
  <si>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</si>
  <si>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</si>
  <si>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</si>
  <si>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</si>
  <si>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</si>
  <si>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</si>
  <si>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</si>
  <si>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</si>
  <si>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</si>
  <si>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</si>
  <si>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</si>
  <si>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</si>
  <si>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</si>
  <si>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</si>
  <si>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</si>
  <si>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</si>
  <si>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</si>
  <si>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</si>
  <si>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</si>
  <si>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</si>
  <si>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</si>
  <si>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</si>
  <si>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</si>
  <si>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</si>
  <si>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</si>
  <si>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</si>
  <si>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</si>
  <si>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</si>
  <si>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</si>
  <si>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</si>
  <si>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</si>
  <si>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</si>
  <si>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</si>
  <si>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</si>
  <si>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</si>
  <si>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</si>
  <si>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</si>
  <si>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</si>
  <si>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</si>
  <si>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</si>
  <si>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</si>
  <si>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</si>
  <si>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</si>
  <si>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</si>
  <si>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</si>
  <si>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</si>
  <si>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</si>
  <si>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</si>
  <si>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</si>
  <si>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</si>
  <si>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</si>
  <si>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</si>
  <si>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</si>
  <si>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</si>
  <si>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</si>
  <si>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</si>
  <si>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</si>
  <si>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</si>
  <si>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</si>
  <si>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</si>
  <si>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</si>
  <si>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</si>
  <si>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</si>
  <si>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</si>
  <si>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</si>
  <si>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</si>
  <si>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</si>
  <si>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</si>
  <si>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</si>
  <si>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</si>
  <si>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</si>
  <si>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</si>
  <si>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</si>
  <si>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</si>
  <si>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</si>
  <si>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</si>
  <si>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</si>
  <si>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</si>
  <si>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</si>
  <si>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</si>
  <si>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</si>
  <si>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</si>
  <si>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</si>
  <si>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</si>
  <si>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</si>
  <si>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</si>
  <si>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</si>
  <si>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</si>
  <si>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</si>
  <si>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</si>
  <si>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</si>
  <si>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</si>
  <si>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</si>
  <si>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</si>
  <si>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</si>
  <si>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</si>
  <si>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</si>
  <si>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</si>
  <si>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</si>
  <si>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</si>
  <si>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</si>
  <si>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</si>
  <si>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</si>
  <si>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</si>
  <si>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</si>
  <si>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</si>
  <si>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</si>
  <si>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</si>
  <si>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</si>
  <si>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</si>
  <si>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</si>
  <si>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</si>
  <si>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</si>
  <si>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</si>
  <si>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</si>
  <si>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</si>
  <si>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</si>
  <si>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</si>
  <si>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</si>
  <si>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</si>
  <si>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</si>
  <si>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</si>
  <si>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</si>
  <si>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</si>
  <si>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</si>
  <si>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</si>
  <si>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</si>
  <si>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</si>
  <si>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</si>
  <si>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</si>
  <si>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</si>
  <si>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</si>
  <si>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</si>
  <si>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</si>
  <si>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</si>
  <si>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</si>
  <si>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</si>
  <si>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</si>
  <si>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</si>
  <si>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</si>
  <si>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</si>
  <si>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</si>
  <si>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</si>
  <si>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</si>
  <si>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</si>
  <si>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</si>
  <si>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</si>
  <si>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</si>
  <si>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</si>
  <si>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</si>
  <si>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</si>
  <si>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</si>
  <si>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</si>
  <si>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</si>
  <si>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</si>
  <si>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</si>
  <si>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</si>
  <si>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</si>
  <si>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</si>
  <si>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</si>
  <si>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</si>
  <si>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</si>
  <si>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</si>
  <si>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</si>
  <si>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</si>
  <si>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</si>
  <si>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</si>
  <si>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</si>
  <si>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</si>
  <si>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</si>
  <si>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</si>
  <si>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</si>
  <si>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</si>
  <si>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</si>
  <si>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</si>
  <si>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</si>
  <si>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</si>
  <si>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</si>
  <si>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</si>
  <si>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</si>
  <si>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</si>
  <si>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</si>
  <si>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</si>
  <si>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</si>
  <si>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</si>
  <si>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</si>
  <si>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</si>
  <si>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</si>
  <si>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</si>
  <si>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</si>
  <si>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</si>
  <si>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</si>
  <si>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</si>
  <si>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</si>
  <si>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</si>
  <si>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</si>
  <si>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</si>
  <si>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</si>
  <si>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</si>
  <si>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</si>
  <si>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</si>
  <si>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</si>
  <si>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</si>
  <si>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</si>
  <si>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</si>
  <si>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</si>
  <si>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</si>
  <si>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</si>
  <si>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</si>
  <si>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</si>
  <si>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</si>
  <si>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</si>
  <si>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</si>
  <si>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</si>
  <si>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</si>
  <si>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</si>
  <si>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</si>
  <si>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</si>
  <si>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</si>
  <si>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</si>
  <si>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</si>
  <si>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</si>
  <si>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</si>
  <si>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</si>
  <si>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</si>
  <si>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</si>
  <si>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</si>
  <si>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</si>
  <si>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</si>
  <si>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</si>
  <si>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</si>
  <si>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</si>
  <si>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</si>
  <si>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</si>
  <si>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</si>
  <si>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</si>
  <si>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</si>
  <si>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</si>
  <si>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</si>
  <si>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</si>
  <si>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</si>
  <si>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</si>
  <si>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</si>
  <si>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</si>
  <si>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</si>
  <si>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</si>
  <si>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</si>
  <si>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</si>
  <si>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</si>
  <si>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</si>
  <si>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</si>
  <si>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</si>
  <si>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</si>
  <si>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</si>
  <si>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</si>
  <si>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</si>
  <si>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</si>
  <si>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</si>
  <si>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</si>
  <si>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</si>
  <si>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</si>
  <si>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</si>
  <si>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</si>
  <si>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</si>
  <si>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</si>
  <si>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</si>
  <si>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</si>
  <si>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</si>
  <si>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</si>
  <si>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</si>
  <si>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</si>
  <si>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</si>
  <si>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</si>
  <si>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</si>
  <si>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</si>
  <si>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</si>
  <si>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</si>
  <si>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</si>
  <si>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</si>
  <si>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</si>
  <si>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</si>
  <si>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</si>
  <si>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</si>
  <si>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</si>
  <si>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</si>
  <si>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</si>
  <si>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</si>
  <si>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</si>
  <si>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</si>
  <si>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</si>
  <si>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</si>
  <si>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</si>
  <si>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</si>
  <si>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</si>
  <si>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</si>
  <si>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</si>
  <si>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</si>
  <si>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</si>
  <si>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</si>
  <si>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</si>
  <si>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</si>
  <si>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</si>
  <si>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</si>
  <si>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</si>
  <si>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</si>
  <si>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</si>
  <si>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</si>
  <si>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</si>
  <si>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</si>
  <si>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</si>
  <si>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</si>
  <si>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</si>
  <si>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</si>
  <si>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</si>
  <si>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</si>
  <si>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</si>
  <si>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</si>
  <si>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</si>
  <si>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</si>
  <si>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</si>
  <si>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</si>
  <si>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</si>
  <si>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</si>
  <si>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</si>
  <si>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</si>
  <si>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</si>
  <si>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</si>
  <si>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</si>
  <si>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</si>
  <si>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</si>
  <si>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</si>
  <si>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</si>
  <si>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</si>
  <si>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</si>
  <si>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</si>
  <si>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</si>
  <si>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</si>
  <si>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</si>
  <si>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</si>
  <si>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</si>
  <si>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</si>
  <si>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</si>
  <si>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</si>
  <si>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</si>
  <si>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</si>
  <si>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</si>
  <si>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</si>
  <si>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</si>
  <si>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</si>
  <si>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</si>
  <si>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</si>
  <si>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</si>
  <si>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</si>
  <si>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</si>
  <si>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</si>
  <si>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</si>
  <si>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</si>
  <si>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</si>
  <si>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</si>
  <si>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</si>
  <si>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</si>
  <si>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</si>
  <si>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</si>
  <si>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</si>
  <si>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</si>
  <si>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</si>
  <si>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</si>
  <si>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</si>
  <si>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</si>
  <si>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</si>
  <si>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</si>
  <si>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</si>
  <si>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</si>
  <si>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</si>
  <si>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</si>
  <si>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</si>
  <si>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</si>
  <si>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</si>
  <si>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</si>
  <si>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</si>
  <si>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</si>
  <si>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</si>
  <si>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</si>
  <si>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</si>
  <si>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</si>
  <si>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</si>
  <si>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</si>
  <si>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</si>
  <si>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</si>
  <si>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</si>
  <si>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</si>
  <si>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</si>
  <si>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</si>
  <si>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</si>
  <si>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</si>
  <si>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</si>
  <si>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</si>
  <si>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</si>
  <si>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</si>
  <si>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</si>
  <si>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</si>
  <si>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</si>
  <si>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</si>
  <si>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</si>
  <si>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</si>
  <si>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</si>
  <si>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</si>
  <si>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</si>
  <si>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</si>
  <si>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</si>
  <si>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</si>
  <si>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</si>
  <si>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</si>
  <si>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</si>
  <si>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</si>
  <si>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</si>
  <si>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</si>
  <si>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</si>
  <si>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</si>
  <si>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</si>
  <si>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</si>
  <si>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</si>
  <si>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</si>
  <si>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</si>
  <si>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</si>
  <si>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</si>
  <si>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</si>
  <si>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</si>
  <si>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</si>
  <si>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</si>
  <si>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</si>
  <si>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</si>
  <si>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</si>
  <si>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</si>
  <si>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</si>
  <si>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</si>
  <si>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</si>
  <si>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</si>
  <si>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</si>
  <si>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</si>
  <si>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</si>
  <si>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</si>
  <si>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</si>
  <si>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</si>
  <si>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</si>
  <si>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</si>
  <si>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</si>
  <si>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</si>
  <si>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</si>
  <si>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</si>
  <si>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</si>
  <si>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</si>
  <si>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</si>
  <si>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</si>
  <si>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</si>
  <si>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</si>
  <si>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</si>
  <si>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</si>
  <si>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</si>
  <si>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</si>
  <si>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</si>
  <si>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</si>
  <si>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</si>
  <si>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</si>
  <si>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</si>
  <si>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</si>
  <si>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</si>
  <si>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</si>
  <si>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</si>
  <si>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</si>
  <si>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</si>
  <si>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</si>
  <si>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</si>
  <si>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</si>
  <si>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</si>
  <si>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</si>
  <si>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</si>
  <si>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</si>
  <si>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</si>
  <si>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</si>
  <si>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</si>
  <si>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</si>
  <si>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</si>
  <si>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</si>
  <si>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</si>
  <si>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</si>
  <si>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</si>
  <si>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</si>
  <si>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</si>
  <si>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</si>
  <si>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</si>
  <si>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</si>
  <si>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</si>
  <si>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</si>
  <si>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</si>
  <si>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</si>
  <si>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</si>
  <si>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</si>
  <si>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</si>
  <si>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</si>
  <si>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</si>
  <si>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</si>
  <si>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</si>
  <si>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</si>
  <si>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</si>
  <si>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</si>
  <si>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</si>
  <si>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</si>
  <si>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</si>
  <si>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</si>
  <si>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</si>
  <si>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</si>
  <si>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</si>
  <si>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</si>
  <si>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</si>
  <si>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</si>
  <si>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</si>
  <si>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</si>
  <si>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</si>
  <si>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</si>
  <si>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</si>
  <si>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</si>
  <si>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</si>
  <si>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</si>
  <si>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</si>
  <si>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</si>
  <si>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</si>
  <si>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</si>
  <si>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</si>
  <si>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</si>
  <si>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</si>
  <si>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</si>
  <si>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</si>
  <si>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</si>
  <si>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</si>
  <si>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</si>
  <si>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</si>
  <si>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</si>
  <si>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</si>
  <si>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</si>
  <si>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</si>
  <si>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</si>
  <si>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</si>
  <si>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</si>
  <si>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</si>
  <si>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</si>
  <si>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</si>
  <si>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</si>
  <si>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</si>
  <si>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</si>
  <si>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</si>
  <si>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</si>
  <si>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</si>
  <si>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</si>
  <si>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</si>
  <si>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</si>
  <si>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</si>
  <si>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</si>
  <si>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</si>
  <si>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</si>
  <si>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</si>
  <si>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</si>
  <si>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</si>
  <si>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</si>
  <si>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</si>
  <si>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</si>
  <si>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</si>
  <si>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</si>
  <si>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</si>
  <si>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</si>
  <si>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</si>
  <si>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</si>
  <si>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</si>
  <si>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</si>
  <si>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</si>
  <si>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</si>
  <si>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</si>
  <si>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</si>
  <si>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</si>
  <si>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</si>
  <si>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</si>
  <si>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</si>
  <si>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</si>
  <si>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</si>
  <si>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</si>
  <si>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</si>
  <si>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</si>
  <si>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</si>
  <si>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</si>
  <si>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</si>
  <si>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</si>
  <si>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</si>
  <si>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</si>
  <si>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</si>
  <si>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</si>
  <si>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</si>
  <si>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</si>
  <si>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</si>
  <si>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</si>
  <si>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</si>
  <si>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</si>
  <si>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</si>
  <si>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</si>
  <si>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</si>
  <si>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</si>
  <si>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</si>
  <si>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</si>
  <si>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</si>
  <si>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</si>
  <si>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</si>
  <si>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</si>
  <si>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</si>
  <si>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</si>
  <si>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</si>
  <si>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</si>
  <si>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</si>
  <si>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</si>
  <si>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</si>
  <si>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</si>
  <si>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</si>
  <si>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</si>
  <si>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</si>
  <si>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</si>
  <si>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</si>
  <si>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</si>
  <si>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</si>
  <si>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</si>
  <si>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</si>
  <si>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</si>
  <si>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</si>
  <si>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</si>
  <si>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</si>
  <si>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</si>
  <si>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</si>
  <si>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</si>
  <si>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</si>
  <si>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</si>
  <si>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</si>
  <si>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</si>
  <si>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</si>
  <si>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</si>
  <si>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</si>
  <si>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</si>
  <si>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</si>
  <si>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</si>
  <si>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</si>
  <si>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</si>
  <si>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</si>
  <si>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</si>
  <si>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</si>
  <si>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</si>
  <si>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</si>
  <si>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</si>
  <si>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</si>
  <si>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</si>
  <si>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</si>
  <si>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</si>
  <si>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</si>
  <si>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</si>
  <si>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</si>
  <si>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</si>
  <si>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</si>
  <si>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</si>
  <si>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</si>
  <si>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</si>
  <si>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</si>
  <si>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</si>
  <si>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</si>
  <si>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</si>
  <si>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</si>
  <si>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</si>
  <si>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</si>
  <si>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</si>
  <si>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</si>
  <si>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</si>
  <si>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</si>
  <si>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</si>
  <si>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</si>
  <si>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</si>
  <si>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</si>
  <si>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</si>
  <si>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</si>
  <si>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</si>
  <si>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</si>
  <si>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</si>
  <si>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</si>
  <si>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</si>
  <si>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</si>
  <si>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</si>
  <si>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</si>
  <si>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</si>
  <si>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</si>
  <si>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</si>
  <si>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</si>
  <si>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</si>
  <si>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</si>
  <si>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</si>
  <si>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</si>
  <si>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</si>
  <si>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</si>
  <si>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</si>
  <si>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</si>
  <si>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</si>
  <si>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</si>
  <si>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</si>
  <si>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</si>
  <si>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</si>
  <si>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</si>
  <si>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</si>
  <si>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</si>
  <si>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</si>
  <si>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</si>
  <si>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</si>
  <si>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</si>
  <si>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</si>
  <si>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</si>
  <si>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</si>
  <si>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</si>
  <si>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</si>
  <si>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</si>
  <si>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</si>
  <si>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</si>
  <si>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</si>
  <si>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</si>
  <si>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</si>
  <si>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</si>
  <si>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</si>
  <si>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</si>
  <si>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</si>
  <si>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</si>
  <si>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</si>
  <si>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</si>
  <si>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</si>
  <si>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</si>
  <si>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</si>
  <si>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</si>
  <si>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</si>
  <si>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</si>
  <si>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</si>
  <si>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</si>
  <si>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</si>
  <si>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</si>
  <si>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</si>
  <si>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</si>
  <si>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</si>
  <si>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</si>
  <si>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</si>
  <si>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</si>
  <si>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</si>
  <si>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</si>
  <si>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</si>
  <si>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</si>
  <si>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</si>
  <si>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</si>
  <si>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</si>
  <si>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</si>
  <si>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</si>
  <si>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</si>
  <si>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</si>
  <si>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</si>
  <si>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</si>
  <si>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</si>
  <si>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</si>
  <si>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</si>
  <si>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</si>
  <si>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</si>
  <si>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</si>
  <si>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</si>
  <si>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</si>
  <si>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</si>
  <si>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</si>
  <si>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</si>
  <si>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</si>
  <si>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</si>
  <si>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</si>
  <si>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</si>
  <si>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</si>
  <si>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</si>
  <si>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</si>
  <si>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</si>
  <si>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</si>
  <si>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</si>
  <si>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</si>
  <si>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</si>
  <si>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</si>
  <si>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</si>
  <si>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</si>
  <si>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</si>
  <si>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</si>
  <si>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</si>
  <si>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</si>
  <si>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</si>
  <si>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</si>
  <si>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</si>
  <si>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</si>
  <si>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</si>
  <si>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</si>
  <si>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</si>
  <si>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</si>
  <si>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</si>
  <si>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</si>
  <si>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</si>
  <si>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</si>
  <si>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</si>
  <si>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</si>
  <si>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</si>
  <si>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</si>
  <si>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</si>
  <si>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</si>
  <si>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</si>
  <si>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</si>
  <si>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</si>
  <si>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</si>
  <si>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</si>
  <si>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</si>
  <si>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</si>
  <si>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</si>
  <si>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</si>
  <si>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</si>
  <si>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</si>
  <si>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</si>
  <si>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</si>
  <si>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</si>
  <si>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</si>
  <si>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</si>
  <si>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</si>
  <si>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</si>
  <si>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</si>
  <si>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</si>
  <si>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</si>
  <si>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</si>
  <si>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</si>
  <si>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</si>
  <si>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</si>
  <si>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</si>
  <si>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</si>
  <si>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</si>
  <si>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</si>
  <si>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</si>
  <si>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</si>
  <si>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</si>
  <si>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</si>
  <si>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</si>
  <si>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</si>
  <si>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</si>
  <si>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</si>
  <si>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</si>
  <si>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</si>
  <si>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</si>
  <si>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</si>
  <si>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</si>
  <si>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</si>
  <si>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</si>
  <si>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</si>
  <si>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</si>
  <si>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</si>
  <si>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</si>
  <si>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</si>
  <si>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</si>
  <si>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</si>
  <si>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</si>
  <si>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</si>
  <si>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</si>
  <si>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</si>
  <si>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</si>
  <si>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</si>
  <si>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</si>
  <si>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</si>
  <si>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</si>
  <si>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</si>
  <si>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</si>
  <si>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</si>
  <si>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</si>
  <si>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</si>
  <si>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</si>
  <si>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</si>
  <si>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</si>
  <si>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</si>
  <si>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</si>
  <si>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</si>
  <si>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</si>
  <si>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</si>
  <si>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</si>
  <si>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</si>
  <si>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</si>
  <si>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</si>
  <si>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</si>
  <si>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</si>
  <si>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</si>
  <si>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</si>
  <si>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</si>
  <si>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</si>
  <si>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</si>
  <si>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</si>
  <si>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</si>
  <si>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</si>
  <si>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</si>
  <si>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</si>
  <si>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</si>
  <si>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</si>
  <si>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</si>
  <si>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</si>
  <si>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</si>
  <si>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</si>
  <si>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</si>
  <si>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</si>
  <si>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</si>
  <si>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</si>
  <si>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</si>
  <si>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</si>
  <si>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</si>
  <si>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</si>
  <si>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</si>
  <si>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</si>
  <si>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</si>
  <si>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</si>
  <si>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</si>
  <si>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</si>
  <si>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</si>
  <si>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</si>
  <si>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</si>
  <si>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</si>
  <si>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</si>
  <si>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</si>
  <si>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</si>
  <si>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</si>
  <si>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</si>
  <si>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</si>
  <si>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</si>
  <si>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</si>
  <si>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</si>
  <si>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</si>
  <si>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</si>
  <si>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</si>
  <si>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</si>
  <si>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</si>
  <si>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</si>
  <si>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</si>
  <si>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</si>
  <si>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</si>
  <si>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</si>
  <si>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</si>
  <si>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</si>
  <si>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</si>
  <si>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</si>
  <si>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</si>
  <si>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</si>
  <si>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</si>
  <si>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</si>
  <si>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</si>
  <si>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</si>
  <si>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</si>
  <si>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</si>
  <si>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</si>
  <si>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</si>
  <si>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</si>
  <si>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</si>
  <si>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</si>
  <si>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</si>
  <si>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</si>
  <si>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</si>
  <si>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</si>
  <si>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</si>
  <si>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</si>
  <si>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</si>
  <si>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</si>
  <si>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</si>
  <si>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</si>
  <si>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</si>
  <si>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</si>
  <si>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</si>
  <si>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</si>
  <si>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</si>
  <si>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</si>
  <si>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</si>
  <si>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</si>
  <si>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</si>
  <si>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</si>
  <si>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</si>
  <si>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</si>
  <si>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</si>
  <si>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</si>
  <si>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</si>
  <si>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</si>
  <si>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</si>
  <si>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</si>
  <si>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</si>
  <si>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</si>
  <si>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</si>
  <si>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</si>
  <si>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</si>
  <si>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</si>
  <si>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</si>
  <si>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</si>
  <si>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</si>
  <si>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</si>
  <si>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</si>
  <si>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</si>
  <si>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</si>
  <si>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</si>
  <si>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</si>
  <si>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</si>
  <si>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</si>
  <si>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</si>
  <si>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</si>
  <si>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</si>
  <si>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</si>
  <si>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</si>
  <si>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</si>
  <si>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</si>
  <si>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</si>
  <si>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</si>
  <si>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</si>
  <si>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</si>
  <si>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</si>
  <si>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</si>
  <si>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</si>
  <si>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</si>
  <si>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</si>
  <si>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</si>
  <si>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</si>
  <si>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</si>
  <si>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</si>
  <si>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</si>
  <si>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</si>
  <si>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</si>
  <si>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</si>
  <si>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</si>
  <si>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</si>
  <si>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</si>
  <si>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</si>
  <si>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</si>
  <si>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</si>
  <si>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</si>
  <si>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</si>
  <si>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</si>
  <si>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</si>
  <si>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</si>
  <si>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</si>
  <si>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</si>
  <si>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</si>
  <si>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</si>
  <si>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</si>
  <si>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</si>
  <si>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</si>
  <si>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</si>
  <si>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</si>
  <si>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</si>
  <si>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</si>
  <si>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</si>
  <si>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</si>
  <si>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</si>
  <si>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</si>
  <si>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</si>
  <si>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</si>
  <si>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</si>
  <si>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</si>
  <si>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</si>
  <si>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</si>
  <si>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</si>
  <si>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</si>
  <si>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</si>
  <si>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</si>
  <si>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</si>
  <si>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</si>
  <si>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</si>
  <si>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</si>
  <si>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</si>
  <si>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</si>
  <si>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</si>
  <si>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</si>
  <si>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</si>
  <si>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</si>
  <si>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</si>
  <si>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</si>
  <si>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</si>
  <si>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</si>
  <si>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</si>
  <si>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</si>
  <si>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</si>
  <si>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</si>
  <si>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</si>
  <si>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</si>
  <si>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</si>
  <si>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</si>
  <si>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</si>
  <si>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</si>
  <si>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</si>
  <si>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</si>
  <si>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</si>
  <si>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</si>
  <si>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</si>
  <si>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</si>
  <si>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</si>
  <si>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</si>
  <si>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</si>
  <si>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</si>
  <si>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</si>
  <si>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</si>
  <si>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</si>
  <si>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</si>
  <si>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</si>
  <si>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</si>
  <si>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</si>
  <si>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</si>
  <si>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</si>
  <si>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</si>
  <si>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</si>
  <si>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</si>
  <si>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</si>
  <si>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</si>
  <si>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</si>
  <si>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</si>
  <si>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</si>
  <si>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</si>
  <si>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</si>
  <si>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</si>
  <si>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</si>
  <si>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</si>
  <si>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</si>
  <si>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</si>
  <si>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</si>
  <si>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</si>
  <si>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</si>
  <si>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</si>
  <si>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</si>
  <si>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</si>
  <si>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</si>
  <si>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</si>
  <si>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</si>
  <si>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</si>
  <si>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</si>
  <si>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</si>
  <si>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</si>
  <si>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</si>
  <si>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</si>
  <si>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</si>
  <si>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</si>
  <si>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</si>
  <si>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</si>
  <si>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</si>
  <si>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</si>
  <si>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</si>
  <si>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</si>
  <si>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</si>
  <si>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</si>
  <si>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</si>
  <si>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</si>
  <si>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</si>
  <si>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</si>
  <si>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</si>
  <si>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</si>
  <si>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</si>
  <si>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</si>
  <si>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</si>
  <si>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</si>
  <si>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</si>
  <si>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</si>
  <si>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</si>
  <si>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</si>
  <si>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</si>
  <si>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</si>
  <si>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</si>
  <si>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</si>
  <si>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</si>
  <si>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</si>
  <si>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</si>
  <si>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</si>
  <si>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</si>
  <si>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</si>
  <si>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</si>
  <si>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</si>
  <si>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</si>
  <si>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</si>
  <si>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</si>
  <si>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</si>
  <si>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</si>
  <si>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</si>
  <si>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</si>
  <si>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</si>
  <si>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</si>
  <si>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</si>
  <si>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</si>
  <si>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</si>
  <si>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</si>
  <si>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</si>
  <si>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</si>
  <si>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</si>
  <si>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</si>
  <si>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</si>
  <si>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</si>
  <si>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</si>
  <si>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</si>
  <si>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</si>
  <si>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</si>
  <si>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</si>
  <si>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</si>
  <si>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</si>
  <si>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</si>
  <si>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</si>
  <si>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</si>
  <si>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</si>
  <si>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</si>
  <si>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</si>
  <si>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</si>
  <si>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</si>
  <si>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</si>
  <si>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</si>
  <si>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</si>
  <si>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</si>
  <si>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</si>
  <si>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</si>
  <si>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</si>
  <si>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</si>
  <si>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</si>
  <si>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</si>
  <si>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</si>
  <si>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</si>
  <si>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</si>
  <si>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</si>
  <si>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</si>
  <si>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</si>
  <si>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</si>
  <si>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</si>
  <si>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</si>
  <si>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</si>
  <si>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</si>
  <si>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</si>
  <si>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</si>
  <si>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</si>
  <si>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</si>
  <si>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</si>
  <si>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</si>
  <si>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</si>
  <si>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</si>
  <si>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</si>
  <si>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</si>
  <si>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</si>
  <si>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</si>
  <si>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</si>
  <si>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</si>
  <si>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</si>
  <si>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</si>
  <si>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</si>
  <si>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</si>
  <si>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</si>
  <si>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</si>
  <si>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</si>
  <si>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</si>
  <si>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</si>
  <si>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</si>
  <si>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</si>
  <si>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</si>
  <si>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</si>
  <si>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</si>
  <si>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</si>
  <si>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</si>
  <si>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</si>
  <si>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</si>
  <si>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</si>
  <si>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</si>
  <si>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</si>
  <si>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</si>
  <si>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</si>
  <si>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</si>
  <si>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</si>
  <si>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</si>
  <si>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</si>
  <si>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</si>
  <si>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</si>
  <si>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</si>
  <si>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</si>
  <si>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</si>
  <si>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</si>
  <si>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</si>
  <si>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</si>
  <si>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</si>
  <si>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</si>
  <si>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</si>
  <si>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</si>
  <si>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</si>
  <si>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</si>
  <si>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</si>
  <si>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</si>
  <si>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</si>
  <si>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</si>
  <si>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</si>
  <si>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</si>
  <si>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</si>
  <si>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</si>
  <si>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</si>
  <si>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</si>
  <si>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</si>
  <si>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</si>
  <si>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</si>
  <si>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</si>
  <si>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</si>
  <si>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</si>
  <si>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</si>
  <si>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</si>
  <si>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</si>
  <si>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</si>
  <si>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</si>
  <si>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</si>
  <si>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</si>
  <si>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</si>
  <si>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</si>
  <si>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</si>
  <si>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</si>
  <si>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</si>
  <si>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</si>
  <si>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</si>
  <si>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</si>
  <si>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</si>
  <si>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</si>
  <si>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</si>
  <si>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</si>
  <si>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</si>
  <si>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</si>
  <si>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</si>
  <si>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</si>
  <si>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</si>
  <si>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</si>
  <si>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</si>
  <si>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</si>
  <si>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</si>
  <si>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</si>
  <si>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</si>
  <si>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</si>
  <si>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</si>
  <si>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</si>
  <si>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</si>
  <si>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</si>
  <si>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</si>
  <si>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</si>
  <si>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</si>
  <si>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</si>
  <si>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</si>
  <si>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</si>
  <si>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</si>
  <si>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</si>
  <si>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</si>
  <si>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</si>
  <si>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</si>
  <si>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</si>
  <si>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</si>
  <si>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</si>
  <si>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</si>
  <si>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</si>
  <si>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</si>
  <si>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</si>
  <si>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</si>
  <si>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</si>
  <si>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</si>
  <si>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</si>
  <si>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</si>
  <si>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</si>
  <si>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</si>
  <si>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</si>
  <si>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</si>
  <si>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</si>
  <si>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</si>
  <si>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</si>
  <si>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</si>
  <si>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</si>
  <si>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</si>
  <si>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</si>
  <si>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</si>
  <si>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</si>
  <si>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</si>
  <si>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</si>
  <si>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</si>
  <si>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</si>
  <si>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</si>
  <si>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</si>
  <si>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</si>
  <si>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</si>
  <si>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</si>
  <si>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</si>
  <si>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</si>
  <si>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</si>
  <si>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</si>
  <si>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</si>
  <si>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</si>
  <si>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</si>
  <si>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</si>
  <si>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</si>
  <si>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</si>
  <si>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</si>
  <si>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</si>
  <si>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</si>
  <si>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</si>
  <si>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</si>
  <si>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</si>
  <si>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</si>
  <si>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</si>
  <si>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</si>
  <si>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</si>
  <si>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</si>
  <si>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</si>
  <si>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</si>
  <si>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</si>
  <si>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</si>
  <si>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</si>
  <si>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</si>
  <si>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</si>
  <si>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</si>
  <si>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</si>
  <si>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</si>
  <si>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</si>
  <si>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</si>
  <si>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</si>
  <si>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</si>
  <si>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</si>
  <si>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</si>
  <si>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</si>
  <si>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</si>
  <si>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</si>
  <si>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</si>
  <si>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</si>
  <si>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</si>
  <si>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</si>
  <si>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</si>
  <si>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</si>
  <si>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</si>
  <si>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</si>
  <si>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</si>
  <si>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</si>
  <si>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</si>
  <si>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</si>
  <si>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</si>
  <si>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</si>
  <si>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</si>
  <si>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</si>
  <si>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</si>
  <si>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</si>
  <si>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</si>
  <si>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</si>
  <si>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</si>
  <si>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</si>
  <si>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</si>
  <si>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</si>
  <si>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</si>
  <si>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</si>
  <si>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</si>
  <si>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</si>
  <si>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</si>
  <si>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</si>
  <si>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</si>
  <si>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</si>
  <si>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</si>
  <si>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</si>
  <si>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</si>
  <si>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</si>
  <si>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</si>
  <si>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</si>
  <si>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</si>
  <si>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</si>
  <si>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</si>
  <si>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</si>
  <si>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</si>
  <si>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</si>
  <si>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</si>
  <si>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</si>
  <si>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</si>
  <si>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</si>
  <si>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</si>
  <si>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</si>
  <si>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</si>
  <si>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</si>
  <si>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</si>
  <si>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</si>
  <si>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</si>
  <si>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</si>
  <si>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</si>
  <si>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</si>
  <si>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</si>
  <si>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</si>
  <si>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</si>
  <si>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</si>
  <si>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</si>
  <si>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</si>
  <si>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</si>
  <si>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</si>
  <si>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</si>
  <si>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</si>
  <si>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</si>
  <si>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</si>
  <si>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</si>
  <si>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</si>
  <si>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</si>
  <si>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</si>
  <si>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</si>
  <si>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</si>
  <si>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</si>
  <si>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</si>
  <si>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</si>
  <si>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</si>
  <si>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</si>
  <si>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</si>
  <si>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</si>
  <si>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</si>
  <si>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</si>
  <si>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</si>
  <si>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</si>
  <si>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</si>
  <si>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</si>
  <si>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</si>
  <si>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</si>
  <si>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</si>
  <si>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</si>
  <si>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</si>
  <si>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</si>
  <si>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</si>
  <si>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</si>
  <si>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</si>
  <si>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</si>
  <si>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</si>
  <si>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</si>
  <si>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</si>
  <si>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</si>
  <si>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</si>
  <si>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</si>
  <si>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</si>
  <si>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</si>
  <si>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</si>
  <si>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</si>
  <si>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</si>
  <si>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</si>
  <si>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</si>
  <si>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</si>
  <si>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</si>
  <si>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</si>
  <si>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</si>
  <si>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</si>
  <si>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</si>
  <si>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</si>
  <si>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</si>
  <si>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</si>
  <si>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</si>
  <si>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</si>
  <si>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</si>
  <si>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</si>
  <si>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</si>
  <si>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</si>
  <si>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</si>
  <si>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</si>
  <si>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</si>
  <si>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</si>
  <si>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</si>
  <si>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</si>
  <si>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</si>
  <si>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</si>
  <si>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</si>
  <si>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</si>
  <si>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</si>
  <si>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</si>
  <si>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</si>
  <si>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</si>
  <si>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</si>
  <si>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</si>
  <si>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</si>
  <si>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</si>
  <si>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</si>
  <si>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</si>
  <si>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</si>
  <si>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</si>
  <si>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</si>
  <si>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</si>
  <si>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</si>
  <si>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</si>
  <si>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</si>
  <si>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</si>
  <si>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</si>
  <si>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</si>
  <si>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</si>
  <si>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</si>
  <si>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</si>
  <si>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</si>
  <si>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</si>
  <si>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</si>
  <si>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</si>
  <si>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</si>
  <si>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</si>
  <si>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</si>
  <si>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</si>
  <si>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</si>
  <si>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</si>
  <si>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</si>
  <si>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</si>
  <si>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</si>
  <si>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</si>
  <si>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</si>
  <si>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</si>
  <si>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</si>
  <si>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</si>
  <si>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</si>
  <si>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</si>
  <si>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</si>
  <si>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</si>
  <si>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</si>
  <si>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</si>
  <si>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</si>
  <si>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</si>
  <si>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</si>
  <si>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</si>
  <si>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</si>
  <si>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</si>
  <si>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</si>
  <si>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</si>
  <si>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</si>
  <si>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</si>
  <si>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</si>
  <si>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</si>
  <si>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</si>
  <si>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</si>
  <si>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</si>
  <si>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</si>
  <si>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</si>
  <si>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</si>
  <si>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</si>
  <si>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</si>
  <si>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</si>
  <si>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</si>
  <si>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</si>
  <si>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</si>
  <si>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</si>
  <si>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</si>
  <si>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</si>
  <si>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</si>
  <si>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</si>
  <si>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</si>
  <si>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</si>
  <si>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</si>
  <si>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</si>
  <si>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</si>
  <si>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</si>
  <si>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</si>
  <si>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</si>
  <si>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</si>
  <si>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</si>
  <si>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</si>
  <si>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</si>
  <si>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</si>
  <si>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</si>
  <si>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</si>
  <si>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</si>
  <si>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</si>
  <si>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</si>
  <si>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</si>
  <si>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</si>
  <si>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</si>
  <si>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</si>
  <si>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</si>
  <si>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</si>
  <si>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</si>
  <si>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</si>
  <si>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</si>
  <si>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</si>
  <si>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</si>
  <si>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</si>
  <si>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</si>
  <si>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</si>
  <si>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</si>
  <si>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</si>
  <si>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</si>
  <si>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</si>
  <si>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</si>
  <si>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</si>
  <si>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</si>
  <si>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</si>
  <si>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</si>
  <si>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</si>
  <si>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</si>
  <si>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</si>
  <si>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</si>
  <si>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</si>
  <si>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</si>
  <si>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</si>
  <si>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</si>
  <si>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</si>
  <si>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</si>
  <si>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</si>
  <si>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</si>
  <si>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</si>
  <si>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</si>
  <si>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</si>
  <si>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</si>
  <si>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</si>
  <si>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</si>
  <si>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</si>
  <si>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</si>
  <si>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</si>
  <si>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</si>
  <si>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</si>
  <si>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</si>
  <si>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</si>
  <si>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</si>
  <si>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</si>
  <si>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</si>
  <si>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</si>
  <si>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</si>
  <si>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</si>
  <si>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</si>
  <si>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</si>
  <si>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</si>
  <si>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</si>
  <si>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</si>
  <si>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</si>
  <si>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</si>
  <si>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</si>
  <si>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</si>
  <si>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</si>
  <si>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</si>
  <si>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</si>
  <si>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</si>
  <si>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</si>
  <si>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</si>
  <si>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</si>
  <si>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</si>
  <si>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</si>
  <si>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</si>
  <si>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</si>
  <si>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</si>
  <si>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</si>
  <si>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</si>
  <si>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</si>
  <si>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</si>
  <si>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</si>
  <si>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</si>
  <si>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</si>
  <si>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</si>
  <si>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</si>
  <si>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</si>
  <si>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</si>
  <si>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</si>
  <si>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</si>
  <si>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</si>
  <si>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</si>
  <si>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</si>
  <si>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</si>
  <si>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</si>
  <si>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</si>
  <si>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</si>
  <si>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</si>
  <si>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</si>
  <si>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</si>
  <si>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</si>
  <si>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</si>
  <si>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</si>
  <si>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</si>
  <si>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</si>
  <si>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</si>
  <si>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</si>
  <si>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</si>
  <si>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</si>
  <si>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</si>
  <si>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</si>
  <si>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</si>
  <si>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</si>
  <si>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</si>
  <si>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</si>
  <si>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</si>
  <si>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</si>
  <si>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</si>
  <si>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</si>
  <si>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</si>
  <si>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</si>
  <si>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</si>
  <si>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</si>
  <si>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</si>
  <si>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</si>
  <si>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</si>
  <si>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</si>
  <si>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</si>
  <si>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</si>
  <si>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</si>
  <si>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</si>
  <si>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</si>
  <si>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</si>
  <si>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</si>
  <si>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</si>
  <si>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</si>
  <si>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</si>
  <si>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</si>
  <si>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</si>
  <si>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</si>
  <si>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</si>
  <si>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</si>
  <si>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</si>
  <si>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</si>
  <si>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</si>
  <si>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</si>
  <si>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</si>
  <si>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</si>
  <si>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</si>
  <si>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</si>
  <si>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</si>
  <si>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</si>
  <si>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</si>
  <si>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</si>
  <si>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</si>
  <si>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</si>
  <si>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</si>
  <si>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</si>
  <si>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</si>
  <si>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</si>
  <si>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</si>
  <si>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</si>
  <si>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</si>
  <si>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</si>
  <si>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</si>
  <si>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</si>
  <si>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</si>
  <si>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</si>
  <si>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</si>
  <si>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</si>
  <si>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</si>
  <si>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</si>
  <si>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</si>
  <si>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</si>
  <si>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</si>
  <si>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</si>
  <si>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</si>
  <si>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</si>
  <si>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</si>
  <si>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</si>
  <si>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</si>
  <si>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</si>
  <si>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</si>
  <si>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</si>
  <si>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</si>
  <si>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</si>
  <si>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</si>
  <si>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</si>
  <si>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</si>
  <si>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</si>
  <si>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</si>
  <si>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</si>
  <si>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</si>
  <si>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</si>
  <si>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</si>
  <si>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</si>
  <si>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</si>
  <si>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</si>
  <si>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</si>
  <si>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</si>
  <si>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</si>
  <si>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</si>
  <si>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</si>
  <si>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</si>
  <si>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</si>
  <si>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</si>
  <si>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</si>
  <si>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</si>
  <si>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</si>
  <si>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</si>
  <si>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</si>
  <si>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</si>
  <si>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</si>
  <si>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</si>
  <si>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</si>
  <si>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</si>
  <si>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</si>
  <si>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</si>
  <si>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</si>
  <si>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</si>
  <si>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</si>
  <si>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</si>
  <si>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</si>
  <si>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</si>
  <si>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</si>
  <si>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</si>
  <si>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</si>
  <si>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</si>
  <si>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</si>
  <si>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</si>
  <si>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</si>
  <si>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</si>
  <si>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</si>
  <si>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</si>
  <si>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</si>
  <si>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</si>
  <si>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</si>
  <si>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</si>
  <si>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</si>
  <si>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</si>
  <si>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</si>
  <si>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</si>
  <si>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</si>
  <si>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</si>
  <si>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</si>
  <si>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</si>
  <si>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</si>
  <si>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</si>
  <si>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</si>
  <si>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</si>
  <si>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</si>
  <si>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</si>
  <si>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</si>
  <si>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</si>
  <si>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</si>
  <si>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</si>
  <si>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</si>
  <si>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</si>
  <si>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</si>
  <si>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</si>
  <si>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</si>
  <si>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</si>
  <si>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</si>
  <si>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</si>
  <si>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</si>
  <si>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</si>
  <si>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</si>
  <si>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</si>
  <si>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</si>
  <si>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</si>
  <si>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</si>
  <si>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</si>
  <si>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</si>
  <si>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</si>
  <si>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</si>
  <si>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</si>
  <si>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</si>
  <si>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</si>
  <si>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</si>
  <si>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</si>
  <si>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</si>
  <si>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</si>
  <si>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</si>
  <si>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</si>
  <si>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</si>
  <si>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</si>
  <si>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</si>
  <si>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</si>
  <si>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</si>
  <si>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</si>
  <si>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</si>
  <si>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</si>
  <si>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</si>
  <si>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</si>
  <si>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</si>
  <si>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</si>
  <si>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</si>
  <si>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</si>
  <si>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</si>
  <si>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</si>
  <si>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</si>
  <si>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</si>
  <si>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</si>
  <si>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</si>
  <si>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</si>
  <si>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</si>
  <si>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</si>
  <si>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</si>
  <si>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</si>
  <si>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</si>
  <si>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</si>
  <si>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</si>
  <si>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</si>
  <si>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</si>
  <si>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</si>
  <si>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</si>
  <si>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</si>
  <si>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</si>
  <si>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</si>
  <si>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</si>
  <si>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</si>
  <si>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</si>
  <si>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</si>
  <si>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</si>
  <si>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</si>
  <si>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</si>
  <si>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</si>
  <si>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</si>
  <si>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</si>
  <si>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</si>
  <si>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</si>
  <si>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</si>
  <si>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</si>
  <si>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</si>
  <si>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</si>
  <si>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</si>
  <si>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</si>
  <si>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</si>
  <si>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</si>
  <si>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</si>
  <si>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</si>
  <si>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</si>
  <si>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</si>
  <si>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</si>
  <si>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</si>
  <si>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</si>
  <si>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</si>
  <si>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</si>
  <si>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</si>
  <si>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</si>
  <si>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</si>
  <si>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</si>
  <si>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</si>
  <si>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</si>
  <si>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</si>
  <si>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</si>
  <si>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</si>
  <si>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</si>
  <si>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</si>
  <si>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</si>
  <si>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</si>
  <si>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</si>
  <si>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</si>
  <si>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</si>
  <si>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</si>
  <si>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</si>
  <si>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</si>
  <si>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</si>
  <si>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</si>
  <si>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</si>
  <si>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</si>
  <si>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</si>
  <si>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</si>
  <si>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</si>
  <si>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</si>
  <si>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</si>
  <si>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</si>
  <si>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</si>
  <si>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</si>
  <si>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</si>
  <si>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</si>
  <si>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</si>
  <si>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</si>
  <si>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</si>
  <si>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</si>
  <si>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</si>
  <si>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</si>
  <si>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</si>
  <si>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</si>
  <si>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</si>
  <si>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</si>
  <si>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</si>
  <si>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</si>
  <si>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</si>
  <si>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</si>
  <si>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</si>
  <si>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</si>
  <si>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</si>
  <si>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</si>
  <si>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</si>
  <si>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</si>
  <si>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</si>
  <si>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</si>
  <si>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</si>
  <si>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</si>
  <si>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</si>
  <si>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</si>
  <si>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</si>
  <si>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</si>
  <si>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</si>
  <si>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</si>
  <si>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</si>
  <si>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</si>
  <si>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</si>
  <si>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</si>
  <si>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</si>
  <si>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</si>
  <si>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</si>
  <si>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</si>
  <si>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</si>
  <si>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</si>
  <si>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</si>
  <si>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</si>
  <si>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</si>
  <si>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</si>
  <si>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</si>
  <si>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</si>
  <si>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</si>
  <si>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</si>
  <si>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</si>
  <si>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</si>
  <si>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</si>
  <si>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</si>
  <si>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</si>
  <si>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</si>
  <si>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</si>
  <si>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</si>
  <si>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</si>
  <si>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</si>
  <si>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</si>
  <si>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</si>
  <si>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</si>
  <si>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</si>
  <si>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</si>
  <si>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</si>
  <si>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</si>
  <si>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</si>
  <si>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</si>
  <si>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</si>
  <si>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</si>
  <si>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</si>
  <si>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</si>
  <si>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</si>
  <si>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</si>
  <si>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</si>
  <si>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</si>
  <si>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</si>
  <si>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</si>
  <si>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</si>
  <si>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</si>
  <si>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</si>
  <si>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</si>
  <si>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</si>
  <si>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</si>
  <si>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</si>
  <si>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</si>
  <si>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</si>
  <si>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</si>
  <si>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</si>
  <si>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</si>
  <si>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</si>
  <si>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</si>
  <si>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</si>
  <si>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</si>
  <si>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</si>
  <si>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</si>
  <si>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</si>
  <si>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</si>
  <si>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</si>
  <si>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</si>
  <si>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</si>
  <si>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</si>
  <si>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</si>
  <si>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</si>
  <si>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</si>
  <si>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</si>
  <si>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</si>
  <si>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</si>
  <si>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</si>
  <si>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</si>
  <si>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</si>
  <si>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</si>
  <si>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</si>
  <si>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</si>
  <si>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</si>
  <si>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</si>
  <si>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</si>
  <si>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</si>
  <si>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</si>
  <si>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</si>
  <si>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</si>
  <si>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</si>
  <si>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</si>
  <si>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</si>
  <si>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</si>
  <si>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</si>
  <si>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</si>
  <si>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</si>
  <si>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</si>
  <si>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</si>
  <si>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</si>
  <si>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</si>
  <si>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</si>
  <si>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</si>
  <si>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</si>
  <si>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</si>
  <si>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</si>
  <si>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</si>
  <si>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</si>
  <si>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</si>
  <si>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</si>
  <si>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</si>
  <si>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</si>
  <si>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</si>
  <si>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</si>
  <si>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</si>
  <si>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</si>
  <si>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</si>
  <si>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</si>
  <si>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</si>
  <si>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</si>
  <si>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</si>
  <si>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</si>
  <si>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</si>
  <si>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</si>
  <si>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</si>
  <si>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</si>
  <si>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</si>
  <si>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</si>
  <si>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</si>
  <si>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</si>
  <si>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</si>
  <si>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</si>
  <si>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</si>
  <si>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</si>
  <si>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</si>
  <si>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</si>
  <si>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</si>
  <si>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</si>
  <si>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</si>
  <si>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</si>
  <si>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</si>
  <si>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</si>
  <si>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</si>
  <si>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</si>
  <si>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</si>
  <si>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</si>
  <si>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</si>
  <si>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</si>
  <si>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</si>
  <si>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</si>
  <si>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</si>
  <si>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</si>
  <si>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</si>
  <si>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</si>
  <si>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</si>
  <si>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</si>
  <si>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</si>
  <si>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</si>
  <si>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</si>
  <si>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</si>
  <si>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</si>
  <si>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</si>
  <si>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</si>
  <si>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</si>
  <si>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</si>
  <si>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</si>
  <si>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</si>
  <si>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</si>
  <si>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</si>
  <si>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</si>
  <si>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</si>
  <si>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</si>
  <si>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</si>
  <si>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</si>
  <si>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</si>
  <si>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</si>
  <si>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</si>
  <si>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</si>
  <si>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</si>
  <si>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</si>
  <si>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</si>
  <si>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</si>
  <si>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</si>
  <si>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</si>
  <si>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</si>
  <si>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</si>
  <si>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</si>
  <si>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</si>
  <si>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</si>
  <si>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</si>
  <si>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</si>
  <si>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</si>
  <si>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</si>
  <si>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</si>
  <si>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</si>
  <si>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</si>
  <si>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</si>
  <si>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</si>
  <si>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</si>
  <si>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</si>
  <si>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</si>
  <si>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</si>
  <si>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</si>
  <si>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</si>
  <si>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</si>
  <si>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</si>
  <si>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</si>
  <si>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</si>
  <si>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</si>
  <si>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</si>
  <si>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</si>
  <si>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</si>
  <si>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</si>
  <si>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</si>
  <si>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</si>
  <si>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</si>
  <si>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</si>
  <si>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</si>
  <si>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</si>
  <si>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</si>
  <si>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</si>
  <si>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</si>
  <si>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</si>
  <si>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</si>
  <si>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</si>
  <si>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</si>
  <si>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</si>
  <si>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</si>
  <si>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</si>
  <si>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</si>
  <si>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</si>
  <si>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</si>
  <si>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</si>
  <si>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</si>
  <si>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</si>
  <si>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</si>
  <si>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</si>
  <si>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</si>
  <si>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</si>
  <si>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</si>
  <si>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</si>
  <si>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</si>
  <si>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</si>
  <si>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</si>
  <si>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</si>
  <si>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</si>
  <si>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</si>
  <si>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</si>
  <si>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</si>
  <si>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</si>
  <si>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</si>
  <si>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</si>
  <si>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</si>
  <si>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</si>
  <si>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</si>
  <si>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</si>
  <si>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</si>
  <si>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</si>
  <si>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</si>
  <si>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</si>
  <si>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</si>
  <si>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</si>
  <si>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</si>
  <si>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</si>
  <si>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</si>
  <si>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</si>
  <si>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</si>
  <si>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</si>
  <si>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</si>
  <si>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</si>
  <si>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</si>
  <si>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</si>
  <si>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</si>
  <si>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</si>
  <si>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</si>
  <si>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</si>
  <si>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</si>
  <si>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</si>
  <si>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</si>
  <si>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</si>
  <si>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</si>
  <si>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</si>
  <si>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</si>
  <si>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</si>
  <si>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</si>
  <si>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</si>
  <si>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</si>
  <si>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</si>
  <si>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</si>
  <si>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</si>
  <si>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</si>
  <si>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</si>
  <si>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</si>
  <si>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</si>
  <si>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</si>
  <si>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</si>
  <si>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</si>
  <si>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</si>
  <si>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</si>
  <si>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</si>
  <si>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</si>
  <si>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</si>
  <si>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</si>
  <si>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</si>
  <si>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</si>
  <si>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</si>
  <si>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</si>
  <si>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</si>
  <si>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</si>
  <si>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</si>
  <si>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</si>
  <si>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</si>
  <si>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</si>
  <si>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</si>
  <si>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</si>
  <si>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</si>
  <si>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</si>
  <si>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</si>
  <si>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</si>
  <si>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</si>
  <si>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</si>
  <si>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</si>
  <si>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</si>
  <si>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</si>
  <si>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</si>
  <si>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</si>
  <si>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</si>
  <si>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</si>
  <si>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</si>
  <si>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</si>
  <si>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</si>
  <si>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</si>
  <si>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</si>
  <si>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</si>
  <si>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</si>
  <si>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</si>
  <si>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</si>
  <si>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</si>
  <si>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</si>
  <si>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</si>
  <si>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</si>
  <si>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</si>
  <si>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</si>
  <si>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</si>
  <si>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</si>
  <si>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</si>
  <si>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</si>
  <si>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</si>
  <si>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</si>
  <si>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</si>
  <si>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</si>
  <si>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</si>
  <si>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</si>
  <si>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</si>
  <si>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</si>
  <si>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</si>
  <si>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</si>
  <si>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</si>
  <si>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</si>
  <si>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</si>
  <si>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</si>
  <si>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</si>
  <si>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</si>
  <si>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</si>
  <si>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</si>
  <si>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</si>
  <si>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</si>
  <si>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</si>
  <si>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</si>
  <si>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</si>
  <si>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</si>
  <si>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</si>
  <si>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</si>
  <si>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</si>
  <si>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</si>
  <si>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</si>
  <si>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</si>
  <si>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</si>
  <si>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</si>
  <si>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</si>
  <si>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</si>
  <si>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</si>
  <si>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</si>
  <si>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</si>
  <si>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</si>
  <si>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</si>
  <si>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</si>
  <si>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</si>
  <si>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</si>
  <si>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</si>
  <si>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</si>
  <si>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</si>
  <si>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</si>
  <si>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</si>
  <si>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</si>
  <si>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</si>
  <si>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</si>
  <si>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</si>
  <si>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</si>
  <si>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</si>
  <si>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</si>
  <si>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</si>
  <si>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</si>
  <si>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</si>
  <si>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</si>
  <si>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</si>
  <si>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</si>
  <si>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</si>
  <si>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</si>
  <si>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</si>
  <si>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</si>
  <si>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</si>
  <si>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</si>
  <si>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</si>
  <si>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</si>
  <si>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</si>
  <si>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</si>
  <si>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</si>
  <si>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</si>
  <si>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</si>
  <si>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</si>
  <si>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</si>
  <si>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</si>
  <si>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</si>
  <si>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</si>
  <si>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</si>
  <si>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</si>
  <si>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</si>
  <si>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</si>
  <si>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</si>
  <si>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</si>
  <si>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</si>
  <si>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</si>
  <si>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</si>
  <si>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</si>
  <si>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</si>
  <si>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</si>
  <si>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</si>
  <si>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</si>
  <si>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</si>
  <si>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</si>
  <si>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</si>
  <si>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</si>
  <si>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</si>
  <si>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</si>
  <si>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</si>
  <si>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</si>
  <si>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</si>
  <si>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</si>
  <si>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</si>
  <si>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</si>
  <si>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</si>
  <si>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</si>
  <si>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</si>
  <si>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</si>
  <si>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</si>
  <si>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</si>
  <si>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</si>
  <si>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</si>
  <si>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</si>
  <si>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</si>
  <si>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</si>
  <si>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</si>
  <si>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</si>
  <si>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</si>
  <si>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</si>
  <si>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</si>
  <si>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</si>
  <si>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</si>
  <si>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</si>
  <si>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</si>
  <si>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</si>
  <si>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</si>
  <si>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</si>
  <si>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</si>
  <si>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</si>
  <si>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</si>
  <si>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</si>
  <si>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</si>
  <si>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</si>
  <si>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</si>
  <si>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</si>
  <si>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</si>
  <si>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</si>
  <si>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</si>
  <si>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</si>
  <si>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</si>
  <si>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</si>
  <si>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</si>
  <si>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</si>
  <si>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</si>
  <si>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</si>
  <si>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</si>
  <si>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</si>
  <si>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</si>
  <si>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</si>
  <si>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</si>
  <si>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</si>
  <si>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</si>
  <si>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</si>
  <si>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</si>
  <si>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</si>
  <si>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</si>
  <si>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</si>
  <si>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</si>
  <si>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</si>
  <si>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</si>
  <si>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</si>
  <si>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</si>
  <si>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</si>
  <si>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</si>
  <si>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</si>
  <si>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</si>
  <si>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</si>
  <si>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</si>
  <si>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</si>
  <si>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</si>
  <si>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</si>
  <si>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</si>
  <si>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</si>
  <si>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</si>
  <si>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</si>
  <si>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</si>
  <si>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</si>
  <si>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</si>
  <si>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</si>
  <si>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</si>
  <si>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</si>
  <si>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</si>
  <si>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</si>
  <si>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</si>
  <si>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</si>
  <si>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</si>
  <si>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</si>
  <si>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</si>
  <si>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</si>
  <si>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</si>
  <si>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</si>
  <si>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</si>
  <si>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</si>
  <si>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</si>
  <si>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</si>
  <si>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</si>
  <si>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</si>
  <si>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</si>
  <si>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</si>
  <si>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</si>
  <si>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</si>
  <si>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</si>
  <si>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</si>
  <si>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</si>
  <si>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</si>
  <si>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</si>
  <si>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</si>
  <si>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</si>
  <si>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</si>
  <si>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</si>
  <si>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</si>
  <si>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</si>
  <si>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</si>
  <si>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</si>
  <si>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</si>
  <si>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</si>
  <si>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</si>
  <si>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</si>
  <si>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</si>
  <si>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</si>
  <si>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</si>
  <si>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</si>
  <si>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</si>
  <si>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</si>
  <si>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</si>
  <si>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</si>
  <si>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</si>
  <si>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</si>
  <si>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</si>
  <si>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</si>
  <si>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</si>
  <si>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</si>
  <si>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</si>
  <si>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</si>
  <si>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</si>
  <si>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</si>
  <si>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</si>
  <si>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</si>
  <si>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</si>
  <si>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</si>
  <si>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</si>
  <si>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</si>
  <si>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</si>
  <si>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</si>
  <si>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</si>
  <si>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</si>
  <si>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</si>
  <si>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</si>
  <si>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</si>
  <si>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</si>
  <si>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</si>
  <si>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</si>
  <si>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</si>
  <si>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</si>
  <si>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</si>
  <si>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</si>
  <si>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</si>
  <si>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</si>
  <si>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</si>
  <si>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</si>
  <si>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</si>
  <si>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</si>
  <si>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</si>
  <si>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</si>
  <si>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</si>
  <si>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</si>
  <si>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</si>
  <si>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</si>
  <si>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</si>
  <si>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</si>
  <si>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</si>
  <si>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</si>
  <si>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</si>
  <si>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</si>
  <si>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</si>
  <si>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</si>
  <si>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</si>
  <si>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</si>
  <si>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</si>
  <si>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</si>
  <si>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</si>
  <si>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</si>
  <si>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</si>
  <si>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</si>
  <si>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</si>
  <si>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</si>
  <si>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</si>
  <si>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</si>
  <si>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</si>
  <si>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</si>
  <si>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</si>
  <si>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</si>
  <si>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</si>
  <si>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</si>
  <si>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</si>
  <si>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</si>
  <si>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</si>
  <si>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</si>
  <si>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</si>
  <si>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</si>
  <si>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</si>
  <si>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</si>
  <si>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</si>
  <si>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</si>
  <si>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</si>
  <si>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</si>
  <si>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</si>
  <si>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</si>
  <si>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</si>
  <si>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</si>
  <si>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</si>
  <si>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</si>
  <si>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</si>
  <si>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</si>
  <si>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</si>
  <si>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</si>
  <si>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</si>
  <si>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</si>
  <si>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</si>
  <si>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</si>
  <si>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</si>
  <si>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</si>
  <si>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</si>
  <si>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</si>
  <si>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</si>
  <si>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</si>
  <si>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</si>
  <si>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</si>
  <si>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</si>
  <si>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</si>
  <si>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</si>
  <si>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</si>
  <si>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</si>
  <si>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</si>
  <si>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</si>
  <si>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</si>
  <si>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</si>
  <si>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</si>
  <si>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</si>
  <si>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</si>
  <si>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</si>
  <si>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</si>
  <si>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</si>
  <si>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</si>
  <si>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</si>
  <si>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</si>
  <si>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</si>
  <si>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</si>
  <si>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</si>
  <si>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</si>
  <si>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</si>
  <si>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</si>
  <si>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</si>
  <si>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</si>
  <si>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</si>
  <si>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</si>
  <si>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</si>
  <si>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</si>
  <si>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</si>
  <si>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</si>
  <si>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</si>
  <si>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</si>
  <si>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</si>
  <si>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</si>
  <si>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</si>
  <si>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</si>
  <si>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</si>
  <si>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</si>
  <si>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</si>
  <si>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</si>
  <si>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</si>
  <si>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</si>
  <si>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</si>
  <si>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</si>
  <si>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</si>
  <si>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</si>
  <si>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</si>
  <si>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</si>
  <si>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</si>
  <si>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</si>
  <si>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</si>
  <si>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</si>
  <si>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</si>
  <si>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</si>
  <si>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</si>
  <si>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</si>
  <si>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</si>
  <si>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</si>
  <si>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</si>
  <si>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</si>
  <si>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</si>
  <si>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</si>
  <si>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</si>
  <si>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</si>
  <si>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</si>
  <si>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</si>
  <si>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</si>
  <si>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</si>
  <si>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</si>
  <si>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</si>
  <si>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</si>
  <si>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</si>
  <si>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</si>
  <si>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</si>
  <si>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</si>
  <si>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</si>
  <si>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</si>
  <si>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</si>
  <si>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</si>
  <si>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</si>
  <si>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</si>
  <si>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</si>
  <si>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</si>
  <si>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</si>
  <si>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</si>
  <si>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</si>
  <si>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</si>
  <si>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</si>
  <si>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</si>
  <si>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</si>
  <si>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</si>
  <si>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</si>
  <si>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</si>
  <si>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</si>
  <si>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</si>
  <si>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</si>
  <si>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</si>
  <si>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</si>
  <si>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</si>
  <si>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</si>
  <si>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</si>
  <si>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</si>
  <si>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</si>
  <si>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</si>
  <si>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</si>
  <si>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</si>
  <si>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</si>
  <si>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</si>
  <si>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</si>
  <si>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</si>
  <si>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</si>
  <si>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</si>
  <si>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</si>
  <si>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</si>
  <si>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</si>
  <si>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</si>
  <si>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</si>
  <si>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</si>
  <si>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</si>
  <si>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</si>
  <si>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</si>
  <si>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</si>
  <si>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</si>
  <si>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</si>
  <si>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</si>
  <si>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</si>
  <si>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</si>
  <si>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</si>
  <si>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</si>
  <si>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</si>
  <si>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</si>
  <si>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</si>
  <si>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</si>
  <si>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</si>
  <si>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</si>
  <si>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</si>
  <si>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</si>
  <si>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</si>
  <si>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</si>
  <si>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</si>
  <si>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</si>
  <si>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</si>
  <si>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</si>
  <si>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</si>
  <si>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</si>
  <si>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</si>
  <si>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</si>
  <si>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</si>
  <si>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</si>
  <si>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</si>
  <si>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</si>
  <si>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</si>
  <si>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</si>
  <si>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</si>
  <si>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</si>
  <si>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</si>
  <si>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</si>
  <si>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</si>
  <si>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</si>
  <si>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</si>
  <si>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</si>
  <si>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</si>
  <si>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</si>
  <si>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</si>
  <si>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</si>
  <si>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</si>
  <si>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</si>
  <si>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</si>
  <si>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</si>
  <si>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</si>
  <si>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</si>
  <si>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</si>
  <si>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</si>
  <si>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</si>
  <si>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</si>
  <si>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</si>
  <si>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</si>
  <si>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</si>
  <si>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</si>
  <si>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</si>
  <si>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</si>
  <si>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</si>
  <si>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</si>
  <si>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</si>
  <si>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</si>
  <si>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</si>
  <si>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</si>
  <si>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</si>
  <si>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</si>
  <si>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</si>
  <si>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</si>
  <si>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</si>
  <si>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</si>
  <si>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</si>
  <si>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</si>
  <si>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</si>
  <si>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</si>
  <si>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</si>
  <si>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</si>
  <si>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</si>
  <si>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</si>
  <si>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</si>
  <si>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</si>
  <si>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</si>
  <si>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</si>
  <si>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</si>
  <si>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</si>
  <si>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</si>
  <si>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</si>
  <si>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</si>
  <si>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</si>
  <si>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</si>
  <si>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</si>
  <si>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</si>
  <si>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</si>
  <si>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</si>
  <si>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</si>
  <si>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</si>
  <si>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</si>
  <si>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</si>
  <si>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</si>
  <si>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</si>
  <si>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</si>
  <si>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</si>
  <si>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</si>
  <si>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</si>
  <si>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</si>
  <si>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</si>
  <si>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</si>
  <si>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</si>
  <si>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</si>
  <si>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</si>
  <si>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</si>
  <si>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</si>
  <si>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</si>
  <si>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</si>
  <si>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</si>
  <si>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</si>
  <si>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</si>
  <si>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</si>
  <si>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</si>
  <si>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</si>
  <si>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</si>
  <si>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</si>
  <si>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</si>
  <si>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</si>
  <si>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</si>
  <si>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</si>
  <si>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</si>
  <si>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</si>
  <si>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</si>
  <si>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</si>
  <si>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</si>
  <si>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</si>
  <si>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</si>
  <si>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</si>
  <si>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</si>
  <si>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</si>
  <si>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</si>
  <si>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</si>
  <si>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</si>
  <si>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</si>
  <si>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</si>
  <si>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</si>
  <si>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</si>
  <si>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</si>
  <si>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</si>
  <si>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</si>
  <si>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</si>
  <si>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</si>
  <si>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</si>
  <si>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</si>
  <si>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</si>
  <si>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</si>
  <si>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</si>
  <si>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</si>
  <si>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</si>
  <si>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</si>
  <si>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</si>
  <si>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</si>
  <si>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</si>
  <si>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</si>
  <si>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</si>
  <si>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</si>
  <si>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</si>
  <si>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</si>
  <si>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</si>
  <si>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</si>
  <si>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</si>
  <si>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</si>
  <si>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</si>
  <si>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</si>
  <si>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</si>
  <si>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</si>
  <si>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</si>
  <si>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</si>
  <si>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</si>
  <si>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</si>
  <si>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</si>
  <si>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</si>
  <si>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</si>
  <si>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</si>
  <si>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</si>
  <si>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</si>
  <si>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</si>
  <si>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</si>
  <si>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</si>
  <si>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</si>
  <si>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</si>
  <si>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</si>
  <si>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</si>
  <si>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</si>
  <si>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</si>
  <si>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</si>
  <si>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</si>
  <si>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</si>
  <si>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</si>
  <si>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</si>
  <si>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</si>
  <si>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</si>
  <si>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</si>
  <si>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</si>
  <si>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</si>
  <si>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</si>
  <si>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</si>
  <si>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</si>
  <si>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</si>
  <si>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</si>
  <si>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</si>
  <si>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</si>
  <si>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</si>
  <si>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</si>
  <si>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</si>
  <si>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</si>
  <si>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</si>
  <si>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</si>
  <si>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</si>
  <si>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</si>
  <si>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</si>
  <si>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</si>
  <si>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</si>
  <si>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</si>
  <si>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</si>
  <si>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</si>
  <si>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</si>
  <si>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</si>
  <si>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</si>
  <si>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</si>
  <si>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</si>
  <si>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</si>
  <si>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</si>
  <si>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</si>
  <si>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</si>
  <si>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</si>
  <si>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</si>
  <si>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</si>
  <si>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</si>
  <si>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</si>
  <si>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</si>
  <si>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</si>
  <si>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</si>
  <si>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</si>
  <si>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</si>
  <si>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</si>
  <si>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</si>
  <si>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</si>
  <si>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</si>
  <si>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</si>
  <si>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</si>
  <si>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</si>
  <si>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</si>
  <si>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</si>
  <si>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</si>
  <si>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</si>
  <si>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</si>
  <si>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</si>
  <si>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</si>
  <si>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</si>
  <si>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</si>
  <si>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</si>
  <si>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</si>
  <si>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</si>
  <si>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</si>
  <si>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</si>
  <si>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</si>
  <si>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</si>
  <si>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</si>
  <si>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</si>
  <si>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</si>
  <si>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</si>
  <si>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</si>
  <si>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</si>
  <si>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</si>
  <si>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</si>
  <si>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</si>
  <si>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</si>
  <si>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</si>
  <si>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</si>
  <si>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</si>
  <si>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</si>
  <si>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</si>
  <si>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</si>
  <si>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</si>
  <si>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</si>
  <si>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</si>
  <si>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</si>
  <si>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</si>
  <si>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</si>
  <si>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</si>
  <si>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</si>
  <si>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</si>
  <si>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</si>
  <si>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</si>
  <si>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</si>
  <si>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</si>
  <si>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</si>
  <si>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</si>
  <si>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</si>
  <si>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</si>
  <si>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</si>
  <si>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</si>
  <si>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</si>
  <si>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</si>
  <si>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</si>
  <si>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</si>
  <si>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</si>
  <si>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</si>
  <si>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</si>
  <si>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</si>
  <si>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</si>
  <si>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</si>
  <si>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</si>
  <si>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</si>
  <si>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</si>
  <si>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</si>
  <si>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</si>
  <si>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</si>
  <si>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</si>
  <si>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</si>
  <si>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</si>
  <si>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</si>
  <si>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</si>
  <si>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</si>
  <si>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</si>
  <si>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</si>
  <si>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</si>
  <si>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</si>
  <si>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</si>
  <si>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</si>
  <si>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</si>
  <si>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</si>
  <si>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</si>
  <si>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</si>
  <si>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</si>
  <si>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</si>
  <si>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</si>
  <si>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</si>
  <si>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</si>
  <si>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</si>
  <si>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</si>
  <si>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</si>
  <si>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</si>
  <si>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</si>
  <si>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</si>
  <si>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</si>
  <si>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</si>
  <si>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</si>
  <si>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</si>
  <si>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</si>
  <si>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</si>
  <si>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</si>
  <si>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</si>
  <si>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</si>
  <si>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</si>
  <si>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</si>
  <si>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</si>
  <si>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</si>
  <si>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</si>
  <si>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</si>
  <si>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</si>
  <si>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</si>
  <si>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</si>
  <si>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</si>
  <si>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</si>
  <si>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</si>
  <si>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</si>
  <si>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</si>
  <si>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</si>
  <si>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</si>
  <si>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</si>
  <si>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</si>
  <si>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</si>
  <si>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</si>
  <si>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</si>
  <si>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</si>
  <si>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</si>
  <si>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</si>
  <si>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</si>
  <si>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</si>
  <si>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</si>
  <si>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</si>
  <si>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</si>
  <si>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</si>
  <si>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</si>
  <si>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</si>
  <si>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</si>
  <si>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</si>
  <si>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</si>
  <si>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</si>
  <si>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</si>
  <si>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</si>
  <si>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</si>
  <si>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</si>
  <si>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</si>
  <si>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</si>
  <si>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</si>
  <si>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</si>
  <si>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</si>
  <si>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</si>
  <si>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</si>
  <si>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</si>
  <si>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</si>
  <si>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</si>
  <si>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</si>
  <si>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</si>
  <si>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</si>
  <si>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</si>
  <si>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</si>
  <si>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</si>
  <si>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</si>
  <si>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</si>
  <si>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</si>
  <si>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</si>
  <si>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</si>
  <si>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</si>
  <si>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</si>
  <si>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</si>
  <si>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</si>
  <si>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</si>
  <si>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</si>
  <si>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</si>
  <si>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</si>
  <si>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</si>
  <si>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</si>
  <si>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</si>
  <si>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</si>
  <si>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</si>
  <si>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</si>
  <si>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</si>
  <si>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</si>
  <si>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</si>
  <si>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</si>
  <si>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</si>
  <si>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</si>
  <si>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</si>
  <si>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</si>
  <si>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</si>
  <si>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</si>
  <si>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</si>
  <si>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</si>
  <si>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</si>
  <si>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</si>
  <si>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</si>
  <si>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</si>
  <si>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</si>
  <si>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</si>
  <si>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</si>
  <si>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</si>
  <si>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</si>
  <si>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</si>
  <si>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</si>
  <si>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</si>
  <si>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</si>
  <si>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</si>
  <si>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</si>
  <si>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</si>
  <si>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</si>
  <si>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</si>
  <si>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</si>
  <si>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</si>
  <si>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</si>
  <si>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</si>
  <si>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</si>
  <si>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</si>
  <si>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</si>
  <si>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</si>
  <si>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</si>
  <si>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</si>
  <si>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</si>
  <si>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</si>
  <si>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</si>
  <si>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</si>
  <si>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</si>
  <si>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</si>
  <si>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</si>
  <si>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</si>
  <si>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</si>
  <si>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</si>
  <si>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</si>
  <si>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</si>
  <si>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</si>
  <si>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</si>
  <si>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</si>
  <si>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</si>
  <si>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</si>
  <si>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</si>
  <si>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</si>
  <si>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</si>
  <si>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</si>
  <si>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</si>
  <si>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</si>
  <si>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</si>
  <si>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</si>
  <si>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</si>
  <si>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</si>
  <si>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</si>
  <si>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</si>
  <si>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</si>
  <si>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</si>
  <si>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</si>
  <si>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</si>
  <si>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</si>
  <si>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</si>
  <si>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</si>
  <si>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</si>
  <si>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</si>
  <si>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</si>
  <si>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</si>
  <si>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</si>
  <si>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</si>
  <si>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</si>
  <si>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</si>
  <si>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</si>
  <si>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</si>
  <si>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</si>
  <si>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</si>
  <si>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</si>
  <si>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</si>
  <si>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</si>
  <si>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</si>
  <si>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</si>
  <si>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</si>
  <si>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</si>
  <si>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</si>
  <si>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</si>
  <si>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</si>
  <si>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</si>
  <si>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</si>
  <si>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</si>
  <si>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</si>
  <si>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</si>
  <si>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</si>
  <si>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</si>
  <si>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</si>
  <si>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</si>
  <si>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</si>
  <si>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</si>
  <si>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</si>
  <si>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</si>
  <si>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</si>
  <si>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</si>
  <si>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</si>
  <si>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</si>
  <si>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</si>
  <si>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</si>
  <si>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</si>
  <si>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</si>
  <si>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</si>
  <si>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</si>
  <si>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</si>
  <si>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</si>
  <si>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</si>
  <si>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</si>
  <si>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</si>
  <si>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</si>
  <si>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</si>
  <si>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</si>
  <si>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</si>
  <si>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</si>
  <si>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</si>
  <si>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</si>
  <si>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</si>
  <si>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</si>
  <si>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</si>
  <si>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</si>
  <si>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</si>
  <si>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</si>
  <si>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</si>
  <si>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</si>
  <si>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</si>
  <si>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</si>
  <si>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</si>
  <si>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</si>
  <si>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</si>
  <si>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</si>
  <si>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</si>
  <si>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</si>
  <si>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</si>
  <si>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</si>
  <si>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</si>
  <si>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</si>
  <si>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</si>
  <si>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</si>
  <si>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</si>
  <si>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</si>
  <si>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</si>
  <si>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</si>
  <si>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</si>
  <si>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</si>
  <si>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</si>
  <si>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</si>
  <si>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</si>
  <si>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</si>
  <si>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</si>
  <si>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</si>
  <si>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</si>
  <si>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</si>
  <si>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</si>
  <si>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</si>
  <si>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</si>
  <si>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</si>
  <si>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</si>
  <si>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</si>
  <si>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</si>
  <si>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</si>
  <si>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</si>
  <si>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</si>
  <si>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</si>
  <si>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</si>
  <si>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</si>
  <si>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</si>
  <si>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</si>
  <si>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</si>
  <si>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</si>
  <si>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</si>
  <si>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</si>
  <si>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</si>
  <si>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</si>
  <si>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</si>
  <si>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</si>
  <si>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</si>
  <si>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</si>
  <si>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</si>
  <si>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</si>
  <si>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</si>
  <si>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</si>
  <si>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</si>
  <si>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</si>
  <si>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</si>
  <si>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</si>
  <si>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</si>
  <si>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</si>
  <si>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</si>
  <si>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</si>
  <si>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</si>
  <si>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</si>
  <si>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</si>
  <si>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</si>
  <si>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</si>
  <si>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</si>
  <si>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</si>
  <si>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</si>
  <si>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</si>
  <si>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</si>
  <si>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</si>
  <si>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</si>
  <si>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</si>
  <si>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</si>
  <si>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</si>
  <si>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</si>
  <si>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</si>
  <si>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</si>
  <si>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</si>
  <si>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</si>
  <si>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</si>
  <si>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</si>
  <si>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</si>
  <si>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</si>
  <si>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</si>
  <si>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</si>
  <si>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</si>
  <si>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</si>
  <si>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</si>
  <si>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</si>
  <si>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</si>
  <si>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</si>
  <si>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</si>
  <si>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</si>
  <si>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</si>
  <si>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</si>
  <si>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</si>
  <si>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</si>
  <si>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</si>
  <si>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</si>
  <si>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</si>
  <si>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</si>
  <si>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</si>
  <si>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</si>
  <si>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</si>
  <si>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</si>
  <si>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</si>
  <si>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</si>
  <si>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</si>
  <si>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</si>
  <si>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</si>
  <si>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</si>
  <si>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</si>
  <si>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</si>
  <si>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</si>
  <si>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</si>
  <si>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</si>
  <si>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</si>
  <si>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</si>
  <si>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</si>
  <si>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</si>
  <si>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</si>
  <si>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</si>
  <si>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</si>
  <si>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</si>
  <si>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</si>
  <si>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</si>
  <si>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</si>
  <si>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</si>
  <si>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</si>
  <si>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</si>
  <si>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</si>
  <si>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</si>
  <si>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</si>
  <si>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</si>
  <si>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</si>
  <si>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</si>
  <si>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</si>
  <si>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</si>
  <si>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</si>
  <si>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</si>
  <si>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</si>
  <si>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</si>
  <si>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</si>
  <si>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</si>
  <si>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</si>
  <si>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</si>
  <si>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</si>
  <si>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</si>
  <si>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</si>
  <si>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</si>
  <si>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</si>
  <si>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</si>
  <si>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</si>
  <si>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</si>
  <si>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</si>
  <si>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</si>
  <si>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</si>
  <si>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</si>
  <si>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</si>
  <si>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</si>
  <si>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</si>
  <si>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</si>
  <si>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</si>
  <si>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</si>
  <si>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</si>
  <si>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</si>
  <si>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</si>
  <si>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</si>
  <si>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</si>
  <si>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</si>
  <si>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</si>
  <si>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</si>
  <si>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</si>
  <si>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</si>
  <si>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</si>
  <si>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</si>
  <si>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</si>
  <si>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</si>
  <si>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</si>
  <si>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</si>
  <si>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</si>
  <si>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</si>
  <si>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</si>
  <si>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</si>
  <si>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</si>
  <si>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</si>
  <si>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</si>
  <si>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</si>
  <si>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</si>
  <si>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</si>
  <si>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</si>
  <si>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</si>
  <si>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</si>
  <si>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</si>
  <si>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</si>
  <si>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</si>
  <si>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</si>
  <si>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</si>
  <si>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</si>
  <si>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</si>
  <si>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</si>
  <si>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</si>
  <si>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</si>
  <si>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</si>
  <si>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</si>
  <si>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</si>
  <si>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</si>
  <si>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</si>
  <si>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</si>
  <si>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</si>
  <si>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</si>
  <si>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</si>
  <si>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</si>
  <si>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</si>
  <si>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</si>
  <si>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</si>
  <si>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</si>
  <si>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</si>
  <si>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</si>
  <si>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</si>
  <si>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</si>
  <si>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</si>
  <si>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</si>
  <si>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</si>
  <si>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</si>
  <si>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</si>
  <si>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</si>
  <si>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</si>
  <si>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</si>
  <si>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</si>
  <si>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</si>
  <si>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</si>
  <si>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</si>
  <si>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</si>
  <si>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</si>
  <si>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</si>
  <si>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</si>
  <si>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</si>
  <si>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</si>
  <si>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</si>
  <si>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</si>
  <si>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</si>
  <si>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</si>
  <si>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</si>
  <si>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</si>
  <si>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</si>
  <si>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</si>
  <si>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</si>
  <si>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</si>
  <si>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</si>
  <si>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</si>
  <si>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</si>
  <si>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</si>
  <si>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</si>
  <si>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</si>
  <si>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</si>
  <si>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</si>
  <si>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</si>
  <si>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</si>
  <si>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</si>
  <si>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</si>
  <si>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</si>
  <si>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</si>
  <si>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</si>
  <si>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</si>
  <si>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</si>
  <si>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</si>
  <si>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</si>
  <si>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</si>
  <si>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</si>
  <si>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</si>
  <si>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</si>
  <si>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</si>
  <si>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</si>
  <si>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</si>
  <si>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</si>
  <si>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</si>
  <si>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</si>
  <si>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</si>
  <si>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</si>
  <si>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</si>
  <si>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</si>
  <si>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</si>
  <si>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</si>
  <si>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</si>
  <si>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</si>
  <si>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</si>
  <si>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</si>
  <si>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</si>
  <si>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</si>
  <si>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</si>
  <si>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</si>
  <si>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</si>
  <si>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</si>
  <si>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</si>
  <si>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</si>
  <si>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</si>
  <si>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</si>
  <si>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</si>
  <si>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</si>
  <si>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</si>
  <si>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</si>
  <si>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</si>
  <si>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</si>
  <si>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</si>
  <si>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</si>
  <si>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</si>
  <si>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</si>
  <si>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</si>
  <si>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</si>
  <si>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</si>
  <si>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</si>
  <si>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</si>
  <si>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</si>
  <si>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</si>
  <si>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</si>
  <si>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</si>
  <si>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</si>
  <si>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</si>
  <si>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</si>
  <si>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</si>
  <si>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</si>
  <si>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</si>
  <si>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</si>
  <si>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</si>
  <si>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</si>
  <si>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</si>
  <si>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</si>
  <si>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</si>
  <si>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</si>
  <si>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</si>
  <si>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</si>
  <si>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</si>
  <si>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</si>
  <si>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</si>
  <si>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</si>
  <si>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</si>
  <si>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</si>
  <si>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</si>
  <si>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</si>
  <si>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</si>
  <si>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</si>
  <si>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</si>
  <si>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</si>
  <si>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</si>
  <si>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</si>
  <si>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</si>
  <si>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</si>
  <si>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</si>
  <si>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</si>
  <si>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</si>
  <si>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</si>
  <si>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</si>
  <si>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</si>
  <si>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</si>
  <si>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</si>
  <si>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</si>
  <si>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</si>
  <si>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</si>
  <si>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</si>
  <si>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</si>
  <si>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</si>
  <si>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</si>
  <si>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</si>
  <si>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</si>
  <si>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</si>
  <si>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</si>
  <si>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</si>
  <si>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</si>
  <si>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</si>
  <si>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</si>
  <si>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</si>
  <si>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</si>
  <si>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</si>
  <si>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</si>
  <si>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</si>
  <si>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</si>
  <si>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</si>
  <si>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</si>
  <si>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</si>
  <si>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</si>
  <si>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</si>
  <si>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</si>
  <si>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</si>
  <si>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</si>
  <si>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</si>
  <si>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</si>
  <si>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</si>
  <si>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</si>
  <si>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</si>
  <si>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</si>
  <si>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</si>
  <si>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</si>
  <si>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</si>
  <si>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</si>
  <si>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</si>
  <si>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</si>
  <si>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</si>
  <si>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</si>
  <si>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</si>
  <si>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</si>
  <si>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</si>
  <si>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</si>
  <si>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</si>
  <si>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</si>
  <si>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</si>
  <si>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</si>
  <si>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</si>
  <si>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</si>
  <si>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</si>
  <si>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</si>
  <si>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</si>
  <si>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</si>
  <si>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</si>
  <si>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</si>
  <si>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</si>
  <si>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</si>
  <si>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</si>
  <si>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</si>
  <si>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</si>
  <si>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</si>
  <si>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</si>
  <si>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</si>
  <si>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</si>
  <si>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</si>
  <si>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</si>
  <si>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</si>
  <si>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</si>
  <si>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</si>
  <si>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</si>
  <si>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</si>
  <si>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</si>
  <si>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</si>
  <si>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</si>
  <si>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</si>
  <si>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</si>
  <si>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</si>
  <si>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</si>
  <si>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</si>
  <si>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</si>
  <si>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</si>
  <si>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</si>
  <si>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</si>
  <si>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</si>
  <si>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</si>
  <si>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</si>
  <si>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</si>
  <si>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</si>
  <si>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</si>
  <si>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</si>
  <si>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</si>
  <si>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</si>
  <si>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</si>
  <si>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</si>
  <si>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</si>
  <si>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</si>
  <si>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</si>
  <si>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</si>
  <si>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</si>
  <si>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</si>
  <si>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</si>
  <si>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</si>
  <si>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</si>
  <si>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</si>
  <si>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</si>
  <si>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</si>
  <si>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</si>
  <si>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</si>
  <si>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</si>
  <si>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</si>
  <si>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</si>
  <si>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</si>
  <si>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</si>
  <si>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</si>
  <si>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</si>
  <si>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</si>
  <si>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</si>
  <si>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</si>
  <si>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</si>
  <si>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</si>
  <si>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</si>
  <si>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</si>
  <si>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</si>
  <si>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</si>
  <si>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</si>
  <si>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</si>
  <si>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</si>
  <si>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</si>
  <si>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</si>
  <si>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</si>
  <si>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</si>
  <si>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</si>
  <si>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</si>
  <si>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</si>
  <si>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</si>
  <si>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</si>
  <si>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</si>
  <si>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</si>
  <si>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</si>
  <si>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</si>
  <si>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</si>
  <si>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</si>
  <si>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</si>
  <si>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</si>
  <si>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</si>
  <si>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</si>
  <si>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</si>
  <si>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</si>
  <si>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</si>
  <si>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</si>
  <si>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</si>
  <si>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</si>
  <si>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</si>
  <si>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</si>
  <si>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</si>
  <si>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</si>
  <si>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</si>
  <si>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</si>
  <si>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</si>
  <si>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</si>
  <si>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</si>
  <si>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</si>
  <si>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</si>
  <si>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</si>
  <si>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</si>
  <si>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</si>
  <si>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</si>
  <si>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</si>
  <si>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</si>
  <si>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</si>
  <si>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</si>
  <si>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</si>
  <si>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</si>
  <si>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</si>
  <si>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</si>
  <si>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</si>
  <si>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</si>
  <si>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</si>
  <si>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</si>
  <si>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</si>
  <si>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</si>
  <si>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</si>
  <si>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</si>
  <si>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</si>
  <si>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</si>
  <si>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</si>
  <si>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</si>
  <si>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</si>
  <si>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</si>
  <si>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</si>
  <si>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</si>
  <si>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</si>
  <si>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</si>
  <si>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</si>
  <si>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</si>
  <si>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</si>
  <si>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</si>
  <si>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</si>
  <si>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</si>
  <si>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</si>
  <si>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</si>
  <si>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</si>
  <si>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</si>
  <si>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</si>
  <si>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</si>
  <si>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</si>
  <si>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</si>
  <si>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</si>
  <si>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</si>
  <si>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</si>
  <si>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</si>
  <si>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</si>
  <si>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</si>
  <si>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</si>
  <si>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</si>
  <si>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</si>
  <si>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</si>
  <si>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</si>
  <si>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</si>
  <si>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</si>
  <si>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</si>
  <si>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</si>
  <si>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</si>
  <si>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</si>
  <si>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</si>
  <si>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</si>
  <si>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</si>
  <si>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</si>
  <si>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</si>
  <si>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</si>
  <si>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</si>
  <si>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</si>
  <si>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</si>
  <si>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</si>
  <si>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</si>
  <si>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</si>
  <si>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</si>
  <si>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</si>
  <si>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</si>
  <si>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</si>
  <si>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</si>
  <si>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</si>
  <si>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</si>
  <si>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</si>
  <si>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</si>
  <si>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</si>
  <si>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</si>
  <si>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</si>
  <si>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</si>
  <si>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</si>
  <si>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</si>
  <si>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</si>
  <si>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</si>
  <si>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</si>
  <si>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</si>
  <si>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</si>
  <si>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</si>
  <si>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</si>
  <si>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</si>
  <si>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</si>
  <si>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</si>
  <si>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</si>
  <si>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</si>
  <si>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</si>
  <si>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</si>
  <si>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</si>
  <si>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</si>
  <si>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</si>
  <si>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</si>
  <si>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</si>
  <si>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</si>
  <si>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</si>
  <si>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</si>
  <si>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</si>
  <si>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</si>
  <si>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</si>
  <si>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</si>
  <si>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</si>
  <si>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</si>
  <si>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</si>
  <si>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</si>
  <si>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</si>
  <si>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</si>
  <si>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</si>
  <si>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</si>
  <si>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</si>
  <si>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</si>
  <si>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</si>
  <si>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</si>
  <si>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</si>
  <si>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</si>
  <si>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</si>
  <si>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</si>
  <si>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</si>
  <si>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</si>
  <si>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</si>
  <si>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</si>
  <si>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</si>
  <si>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</si>
  <si>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</si>
  <si>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</si>
  <si>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</si>
  <si>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</si>
  <si>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</si>
  <si>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</si>
  <si>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</si>
  <si>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</si>
  <si>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</si>
  <si>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</si>
  <si>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</si>
  <si>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</si>
  <si>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</si>
  <si>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</si>
  <si>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</si>
  <si>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</si>
  <si>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</si>
  <si>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</si>
  <si>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</si>
  <si>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</si>
  <si>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</si>
  <si>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</si>
  <si>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</si>
  <si>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</si>
  <si>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</si>
  <si>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</si>
  <si>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</si>
  <si>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</si>
  <si>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</si>
  <si>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</si>
  <si>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</si>
  <si>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</si>
  <si>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</si>
  <si>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</si>
  <si>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</si>
  <si>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</si>
  <si>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</si>
  <si>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</si>
  <si>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</si>
  <si>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</si>
  <si>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</si>
  <si>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</si>
  <si>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</si>
  <si>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</si>
  <si>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</si>
  <si>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</si>
  <si>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</si>
  <si>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</si>
  <si>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</si>
  <si>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</si>
  <si>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</si>
  <si>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</si>
  <si>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</si>
  <si>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</si>
  <si>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</si>
  <si>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</si>
  <si>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</si>
  <si>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</si>
  <si>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</si>
  <si>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</si>
  <si>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</si>
  <si>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</si>
  <si>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</si>
  <si>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</si>
  <si>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</si>
  <si>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</si>
  <si>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</si>
  <si>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</si>
  <si>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</si>
  <si>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</si>
  <si>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</si>
  <si>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</si>
  <si>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</si>
  <si>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</si>
  <si>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</si>
  <si>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</si>
  <si>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</si>
  <si>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</si>
  <si>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</si>
  <si>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</si>
  <si>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</si>
  <si>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</si>
  <si>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</si>
  <si>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</si>
  <si>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</si>
  <si>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</si>
  <si>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</si>
  <si>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</si>
  <si>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</si>
  <si>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</si>
  <si>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</si>
  <si>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</si>
  <si>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</si>
  <si>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</si>
  <si>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</si>
  <si>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</si>
  <si>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</si>
  <si>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</si>
  <si>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</si>
  <si>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</si>
  <si>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</si>
  <si>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</si>
  <si>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</si>
  <si>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</si>
  <si>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</si>
  <si>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</si>
  <si>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</si>
  <si>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</si>
  <si>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</si>
  <si>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</si>
  <si>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</si>
  <si>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</si>
  <si>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</si>
  <si>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</si>
  <si>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</si>
  <si>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</si>
  <si>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</si>
  <si>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</si>
  <si>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</si>
  <si>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</si>
  <si>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</si>
  <si>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</si>
  <si>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</si>
  <si>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</si>
  <si>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</si>
  <si>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</si>
  <si>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</si>
  <si>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</si>
  <si>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</si>
  <si>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</si>
  <si>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</si>
  <si>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</si>
  <si>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</si>
  <si>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</si>
  <si>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</si>
  <si>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</si>
  <si>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</si>
  <si>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</si>
  <si>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</si>
  <si>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</si>
  <si>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</si>
  <si>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</si>
  <si>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</si>
  <si>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</si>
  <si>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</si>
  <si>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</si>
  <si>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</si>
  <si>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</si>
  <si>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</si>
  <si>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</si>
  <si>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</si>
  <si>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</si>
  <si>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</si>
  <si>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</si>
  <si>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</si>
  <si>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</si>
  <si>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</si>
  <si>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</si>
  <si>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</si>
  <si>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</si>
  <si>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</si>
  <si>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</si>
  <si>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</si>
  <si>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</si>
  <si>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</si>
  <si>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</si>
  <si>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</si>
  <si>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</si>
  <si>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</si>
  <si>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</si>
  <si>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</si>
  <si>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</si>
  <si>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</si>
  <si>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</si>
  <si>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</si>
  <si>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</si>
  <si>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</si>
  <si>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</si>
  <si>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</si>
  <si>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</si>
  <si>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</si>
  <si>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</si>
  <si>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</si>
  <si>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</si>
  <si>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</si>
  <si>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</si>
  <si>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</si>
  <si>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</si>
  <si>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</si>
  <si>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</si>
  <si>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</si>
  <si>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</si>
  <si>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</si>
  <si>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</si>
  <si>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</si>
  <si>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</si>
  <si>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</si>
  <si>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</si>
  <si>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</si>
  <si>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</si>
  <si>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</si>
  <si>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</si>
  <si>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</si>
  <si>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</si>
  <si>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</si>
  <si>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</si>
  <si>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</si>
  <si>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</si>
  <si>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</si>
  <si>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</si>
  <si>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</si>
  <si>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</si>
  <si>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</si>
  <si>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</si>
  <si>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</si>
  <si>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</si>
  <si>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</si>
  <si>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</si>
  <si>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</si>
  <si>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</si>
  <si>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</si>
  <si>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</si>
  <si>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</si>
  <si>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</si>
  <si>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</si>
  <si>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</si>
  <si>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</si>
  <si>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</si>
  <si>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</si>
  <si>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</si>
  <si>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</si>
  <si>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</si>
  <si>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</si>
  <si>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</si>
  <si>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</si>
  <si>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</si>
  <si>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</si>
  <si>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</si>
  <si>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</si>
  <si>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</si>
  <si>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</si>
  <si>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</si>
  <si>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</si>
  <si>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</si>
  <si>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</si>
  <si>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</si>
  <si>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</si>
  <si>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</si>
  <si>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</si>
  <si>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</si>
  <si>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</si>
  <si>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</si>
  <si>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</si>
  <si>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</si>
  <si>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</si>
  <si>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</si>
  <si>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</si>
  <si>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</si>
  <si>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</si>
  <si>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</si>
  <si>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</si>
  <si>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</si>
  <si>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</si>
  <si>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</si>
  <si>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</si>
  <si>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</si>
  <si>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</si>
  <si>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</si>
  <si>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</si>
  <si>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</si>
  <si>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</si>
  <si>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</si>
  <si>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</si>
  <si>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</si>
  <si>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</si>
  <si>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</si>
  <si>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</si>
  <si>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</si>
  <si>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</si>
  <si>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</si>
  <si>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</si>
  <si>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</si>
  <si>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</si>
  <si>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</si>
  <si>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</si>
  <si>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</si>
  <si>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</si>
  <si>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</si>
  <si>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</si>
  <si>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</si>
  <si>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</si>
  <si>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</si>
  <si>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</si>
  <si>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</si>
  <si>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</si>
  <si>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</si>
  <si>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</si>
  <si>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</si>
  <si>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</si>
  <si>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</si>
  <si>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</si>
  <si>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</si>
  <si>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</si>
  <si>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</si>
  <si>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</si>
  <si>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</si>
  <si>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</si>
  <si>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</si>
  <si>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</si>
  <si>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</si>
  <si>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</si>
  <si>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</si>
  <si>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</si>
  <si>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</si>
  <si>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</si>
  <si>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</si>
  <si>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</si>
  <si>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</si>
  <si>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</si>
  <si>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</si>
  <si>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</si>
  <si>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</si>
  <si>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</si>
  <si>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</si>
  <si>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</si>
  <si>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</si>
  <si>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</si>
  <si>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</si>
  <si>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</si>
  <si>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</si>
  <si>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</si>
  <si>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</si>
  <si>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</si>
  <si>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</si>
  <si>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</si>
  <si>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</si>
  <si>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</si>
  <si>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</si>
  <si>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</si>
  <si>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</si>
  <si>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</si>
  <si>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</si>
  <si>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</si>
  <si>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</si>
  <si>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</si>
  <si>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</si>
  <si>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</si>
  <si>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</si>
  <si>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</si>
  <si>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</si>
  <si>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</si>
  <si>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</si>
  <si>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</si>
  <si>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</si>
  <si>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</si>
  <si>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</si>
  <si>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</si>
  <si>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</si>
  <si>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</si>
  <si>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</si>
  <si>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</si>
  <si>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</si>
  <si>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</si>
  <si>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</si>
  <si>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</si>
  <si>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</si>
  <si>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</si>
  <si>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</si>
  <si>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</si>
  <si>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</si>
  <si>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</si>
  <si>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</si>
  <si>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</si>
  <si>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</si>
  <si>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</si>
  <si>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</si>
  <si>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</si>
  <si>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</si>
  <si>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</si>
  <si>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</si>
  <si>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</si>
  <si>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</si>
  <si>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</si>
  <si>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</si>
  <si>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</si>
  <si>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</si>
  <si>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</si>
  <si>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</si>
  <si>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</si>
  <si>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</si>
  <si>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</si>
  <si>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</si>
  <si>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</si>
  <si>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</si>
  <si>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</si>
  <si>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</si>
  <si>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</si>
  <si>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</si>
  <si>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</si>
  <si>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</si>
  <si>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</si>
  <si>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</si>
  <si>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</si>
  <si>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</si>
  <si>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</si>
  <si>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</si>
  <si>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</si>
  <si>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</si>
  <si>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</si>
  <si>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</si>
  <si>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</si>
  <si>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</si>
  <si>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</si>
  <si>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</si>
  <si>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</si>
  <si>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</si>
  <si>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</si>
  <si>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</si>
  <si>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</si>
  <si>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</si>
  <si>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</si>
  <si>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</si>
  <si>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</si>
  <si>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</si>
  <si>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</si>
  <si>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</si>
  <si>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</si>
  <si>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</si>
  <si>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</si>
  <si>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</si>
  <si>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</si>
  <si>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</si>
  <si>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</si>
  <si>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</si>
  <si>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</si>
  <si>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</si>
  <si>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</si>
  <si>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</si>
  <si>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</si>
  <si>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</si>
  <si>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</si>
  <si>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</si>
  <si>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</si>
  <si>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</si>
  <si>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</si>
  <si>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</si>
  <si>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</si>
  <si>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</si>
  <si>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</si>
  <si>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</si>
  <si>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</si>
  <si>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</si>
  <si>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</si>
  <si>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</si>
  <si>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</si>
  <si>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</si>
  <si>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</si>
  <si>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</si>
  <si>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</si>
  <si>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</si>
  <si>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</si>
  <si>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</si>
  <si>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</si>
  <si>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</si>
  <si>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</si>
  <si>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</si>
  <si>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</si>
  <si>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</si>
  <si>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</si>
  <si>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</si>
  <si>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</si>
  <si>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</si>
  <si>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</si>
  <si>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</si>
  <si>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</si>
  <si>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</si>
  <si>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</si>
  <si>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</si>
  <si>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</si>
  <si>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</si>
  <si>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</si>
  <si>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</si>
  <si>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</si>
  <si>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</si>
  <si>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</si>
  <si>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</si>
  <si>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</si>
  <si>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</si>
  <si>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</si>
  <si>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</si>
  <si>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</si>
  <si>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</si>
  <si>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</si>
  <si>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</si>
  <si>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</si>
  <si>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</si>
  <si>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</si>
  <si>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</si>
  <si>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</si>
  <si>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</si>
  <si>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</si>
  <si>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</si>
  <si>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</si>
  <si>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</si>
  <si>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</si>
  <si>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</si>
  <si>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</si>
  <si>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</si>
  <si>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</si>
  <si>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</si>
  <si>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</si>
  <si>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</si>
  <si>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</si>
  <si>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</si>
  <si>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</si>
  <si>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</si>
  <si>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</si>
  <si>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</si>
  <si>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</si>
  <si>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</si>
  <si>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</si>
  <si>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</si>
  <si>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</si>
  <si>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</si>
  <si>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</si>
  <si>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</si>
  <si>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</si>
  <si>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</si>
  <si>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</si>
  <si>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</si>
  <si>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</si>
  <si>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</si>
  <si>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</si>
  <si>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</si>
  <si>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</si>
  <si>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</si>
  <si>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</si>
  <si>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</si>
  <si>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</si>
  <si>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</si>
  <si>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</si>
  <si>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</si>
  <si>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</si>
  <si>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</si>
  <si>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</si>
  <si>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</si>
  <si>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</si>
  <si>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</si>
  <si>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</si>
  <si>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</si>
  <si>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</si>
  <si>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</si>
  <si>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</si>
  <si>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</si>
  <si>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</si>
  <si>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</si>
  <si>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</si>
  <si>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</si>
  <si>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</si>
  <si>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</si>
  <si>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</si>
  <si>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</si>
  <si>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</si>
  <si>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</si>
  <si>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</si>
  <si>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</si>
  <si>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</si>
  <si>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</si>
  <si>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</si>
  <si>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</si>
  <si>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</si>
  <si>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</si>
  <si>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</si>
  <si>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</si>
  <si>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</si>
  <si>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</si>
  <si>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</si>
  <si>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</si>
  <si>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</si>
  <si>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</si>
  <si>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</si>
  <si>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</si>
  <si>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</si>
  <si>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</si>
  <si>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</si>
  <si>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</si>
  <si>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</si>
  <si>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</si>
  <si>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</si>
  <si>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</si>
  <si>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</si>
  <si>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</si>
  <si>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</si>
  <si>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</si>
  <si>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</si>
  <si>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</si>
  <si>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</si>
  <si>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</si>
  <si>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</si>
  <si>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</si>
  <si>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</si>
  <si>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</si>
  <si>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</si>
  <si>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</si>
  <si>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</si>
  <si>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</si>
  <si>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</si>
  <si>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</si>
  <si>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</si>
  <si>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</si>
  <si>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</si>
  <si>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</si>
  <si>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</si>
  <si>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</si>
  <si>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</si>
  <si>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</si>
  <si>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</si>
  <si>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</si>
  <si>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</si>
  <si>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</si>
  <si>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</si>
  <si>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</si>
  <si>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</si>
  <si>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</si>
  <si>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</si>
  <si>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</si>
  <si>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</si>
  <si>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</si>
  <si>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</si>
  <si>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</si>
  <si>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</si>
  <si>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</si>
  <si>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</si>
  <si>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</si>
  <si>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</si>
  <si>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</si>
  <si>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</si>
  <si>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</si>
  <si>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</si>
  <si>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</si>
  <si>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</si>
  <si>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</si>
  <si>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</si>
  <si>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</si>
  <si>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</si>
  <si>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</si>
  <si>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</si>
  <si>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</si>
  <si>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</si>
  <si>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</si>
  <si>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</si>
  <si>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</si>
  <si>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</si>
  <si>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</si>
  <si>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</si>
  <si>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</si>
  <si>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</si>
  <si>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</si>
  <si>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</si>
  <si>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</si>
  <si>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</si>
  <si>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</si>
  <si>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</si>
  <si>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</si>
  <si>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</si>
  <si>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</si>
  <si>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</si>
  <si>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</si>
  <si>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</si>
  <si>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</si>
  <si>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</si>
  <si>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</si>
  <si>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</si>
  <si>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</si>
  <si>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</si>
  <si>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</si>
  <si>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</si>
  <si>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</si>
  <si>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</si>
  <si>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</si>
  <si>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</si>
  <si>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</si>
  <si>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</si>
  <si>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</si>
  <si>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</si>
  <si>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</si>
  <si>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</si>
  <si>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</si>
  <si>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</si>
  <si>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</si>
  <si>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</si>
  <si>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</si>
  <si>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</si>
  <si>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</si>
  <si>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</si>
  <si>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</si>
  <si>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</si>
  <si>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</si>
  <si>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</si>
  <si>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</si>
  <si>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</si>
  <si>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</si>
  <si>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</si>
  <si>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</si>
  <si>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</si>
  <si>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</si>
  <si>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</si>
  <si>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</si>
  <si>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</si>
  <si>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</si>
  <si>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</si>
  <si>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</si>
  <si>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</si>
  <si>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</si>
  <si>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</si>
  <si>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</si>
  <si>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</si>
  <si>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</si>
  <si>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</si>
  <si>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</si>
  <si>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</si>
  <si>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</si>
  <si>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</si>
  <si>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</si>
  <si>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</si>
  <si>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</si>
  <si>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</si>
  <si>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</si>
  <si>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</si>
  <si>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</si>
  <si>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</si>
  <si>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</si>
  <si>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</si>
  <si>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</si>
  <si>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</si>
  <si>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</si>
  <si>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</si>
  <si>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</si>
  <si>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</si>
  <si>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</si>
  <si>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</si>
  <si>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</si>
  <si>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</si>
  <si>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</si>
  <si>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</si>
  <si>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</si>
  <si>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</si>
  <si>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</si>
  <si>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</si>
  <si>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</si>
  <si>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</si>
  <si>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</si>
  <si>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</si>
  <si>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</si>
  <si>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</si>
  <si>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</si>
  <si>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</si>
  <si>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</si>
  <si>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</si>
  <si>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</si>
  <si>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</si>
  <si>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</si>
  <si>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</si>
  <si>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</si>
  <si>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</si>
  <si>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</si>
  <si>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</si>
  <si>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</si>
  <si>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</si>
  <si>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</si>
  <si>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</si>
  <si>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</si>
  <si>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</si>
  <si>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</si>
  <si>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</si>
  <si>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</si>
  <si>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</si>
  <si>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</si>
  <si>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</si>
  <si>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</si>
  <si>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</si>
  <si>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</si>
  <si>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</si>
  <si>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</si>
  <si>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</si>
  <si>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</si>
  <si>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</si>
  <si>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</si>
  <si>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</si>
  <si>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</si>
  <si>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</si>
  <si>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</si>
  <si>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</si>
  <si>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</si>
  <si>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</si>
  <si>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</si>
  <si>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</si>
  <si>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</si>
  <si>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</si>
  <si>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</si>
  <si>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</si>
  <si>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</si>
  <si>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</si>
  <si>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</si>
  <si>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</si>
  <si>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</si>
  <si>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</si>
  <si>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</si>
  <si>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</si>
  <si>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</si>
  <si>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</si>
  <si>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</si>
  <si>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</si>
  <si>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</si>
  <si>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</si>
  <si>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</si>
  <si>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</si>
  <si>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</si>
  <si>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</si>
  <si>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</si>
  <si>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</si>
  <si>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</si>
  <si>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</si>
  <si>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</si>
  <si>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</si>
  <si>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</si>
  <si>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</si>
  <si>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</si>
  <si>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</si>
  <si>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</si>
  <si>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</si>
  <si>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</si>
  <si>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</si>
  <si>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</si>
  <si>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</si>
  <si>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</si>
  <si>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</si>
  <si>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</si>
  <si>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</si>
  <si>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</si>
  <si>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</si>
  <si>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</si>
  <si>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</si>
  <si>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</si>
  <si>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</si>
  <si>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</si>
  <si>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</si>
  <si>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</si>
  <si>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</si>
  <si>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</si>
  <si>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</si>
  <si>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</si>
  <si>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</si>
  <si>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</si>
  <si>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</si>
  <si>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</si>
  <si>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</si>
  <si>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</si>
  <si>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</si>
  <si>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</si>
  <si>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</si>
  <si>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</si>
  <si>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</si>
  <si>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</si>
  <si>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</si>
  <si>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</si>
  <si>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</si>
  <si>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</si>
  <si>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</si>
  <si>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</si>
  <si>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</si>
  <si>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</si>
  <si>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</si>
  <si>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</si>
  <si>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</si>
  <si>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</si>
  <si>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</si>
  <si>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</si>
  <si>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</si>
  <si>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</si>
  <si>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</si>
  <si>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</si>
  <si>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</si>
  <si>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</si>
  <si>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</si>
  <si>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</si>
  <si>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</si>
  <si>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</si>
  <si>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</si>
  <si>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</si>
  <si>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</si>
  <si>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</si>
  <si>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</si>
  <si>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</si>
  <si>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</si>
  <si>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</si>
  <si>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</si>
  <si>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</si>
  <si>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</si>
  <si>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</si>
  <si>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</si>
  <si>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</si>
  <si>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</si>
  <si>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</si>
  <si>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</si>
  <si>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</si>
  <si>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</si>
  <si>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</si>
  <si>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</si>
  <si>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</si>
  <si>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</si>
  <si>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</si>
  <si>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</si>
  <si>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</si>
  <si>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</si>
  <si>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</si>
  <si>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</si>
  <si>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</si>
  <si>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</si>
  <si>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</si>
  <si>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</si>
  <si>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</si>
  <si>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</si>
  <si>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</si>
  <si>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</si>
  <si>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</si>
  <si>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</si>
  <si>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</si>
  <si>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</si>
  <si>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</si>
  <si>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</si>
  <si>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</si>
  <si>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</si>
  <si>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</si>
  <si>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</si>
  <si>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</si>
  <si>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</si>
  <si>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</si>
  <si>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</si>
  <si>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</si>
  <si>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</si>
  <si>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</si>
  <si>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</si>
  <si>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</si>
  <si>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</si>
  <si>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</si>
  <si>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</si>
  <si>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</si>
  <si>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</si>
  <si>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</si>
  <si>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</si>
  <si>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</si>
  <si>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</si>
  <si>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</si>
  <si>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</si>
  <si>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</si>
  <si>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</si>
  <si>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</si>
  <si>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</si>
  <si>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</si>
  <si>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</si>
  <si>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</si>
  <si>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</si>
  <si>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</si>
  <si>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</si>
  <si>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</si>
  <si>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</si>
  <si>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</si>
  <si>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</si>
  <si>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</si>
  <si>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</si>
  <si>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</si>
  <si>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</si>
  <si>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</si>
  <si>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</si>
  <si>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</si>
  <si>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</si>
  <si>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</si>
  <si>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</si>
  <si>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</si>
  <si>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</si>
  <si>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</si>
  <si>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</si>
  <si>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</si>
  <si>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</si>
  <si>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</si>
  <si>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</si>
  <si>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</si>
  <si>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</si>
  <si>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</si>
  <si>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</si>
  <si>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</si>
  <si>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</si>
  <si>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</si>
  <si>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</si>
  <si>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</si>
  <si>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</si>
  <si>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</si>
  <si>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</si>
  <si>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</si>
  <si>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</si>
  <si>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</si>
  <si>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</si>
  <si>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</si>
  <si>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</si>
  <si>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</si>
  <si>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</si>
  <si>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</si>
  <si>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</si>
  <si>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</si>
  <si>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</si>
  <si>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</si>
  <si>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</si>
  <si>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</si>
  <si>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</si>
  <si>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</si>
  <si>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</si>
  <si>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</si>
  <si>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</si>
  <si>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</si>
  <si>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</si>
  <si>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</si>
  <si>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</si>
  <si>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</si>
  <si>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</si>
  <si>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</si>
  <si>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</si>
  <si>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</si>
  <si>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</si>
  <si>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</si>
  <si>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</si>
  <si>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</si>
  <si>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</si>
  <si>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</si>
  <si>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</si>
  <si>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</si>
  <si>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</si>
  <si>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</si>
  <si>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</si>
  <si>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</si>
  <si>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</si>
  <si>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</si>
  <si>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</si>
  <si>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</si>
  <si>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</si>
  <si>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</si>
  <si>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</si>
  <si>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</si>
  <si>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</si>
  <si>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</si>
  <si>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</si>
  <si>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</si>
  <si>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</si>
  <si>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</si>
  <si>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</si>
  <si>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</si>
  <si>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</si>
  <si>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</si>
  <si>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</si>
  <si>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</si>
  <si>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</si>
  <si>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</si>
  <si>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</si>
  <si>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</si>
  <si>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</si>
  <si>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</si>
  <si>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</si>
  <si>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</si>
  <si>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</si>
  <si>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</si>
  <si>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</si>
  <si>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</si>
  <si>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</si>
  <si>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</si>
  <si>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</si>
  <si>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</si>
  <si>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</si>
  <si>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</si>
  <si>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</si>
  <si>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</si>
  <si>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</si>
  <si>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</si>
  <si>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</si>
  <si>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</si>
  <si>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</si>
  <si>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</si>
  <si>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</si>
  <si>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</si>
  <si>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</si>
  <si>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</si>
  <si>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</si>
  <si>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</si>
  <si>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</si>
  <si>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</si>
  <si>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</si>
  <si>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</si>
  <si>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</si>
  <si>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</si>
  <si>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</si>
  <si>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</si>
  <si>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</si>
  <si>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</si>
  <si>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</si>
  <si>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</si>
  <si>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</si>
  <si>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</si>
  <si>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</si>
  <si>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</si>
  <si>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</si>
  <si>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</si>
  <si>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</si>
  <si>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</si>
  <si>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</si>
  <si>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</si>
  <si>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</si>
  <si>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</si>
  <si>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</si>
  <si>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</si>
  <si>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</si>
  <si>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</si>
  <si>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</si>
  <si>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</si>
  <si>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</si>
  <si>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</si>
  <si>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</si>
  <si>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</si>
  <si>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</si>
  <si>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</si>
  <si>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</si>
  <si>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</si>
  <si>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</si>
  <si>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</si>
  <si>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</si>
  <si>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</si>
  <si>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</si>
  <si>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</si>
  <si>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</si>
  <si>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</si>
  <si>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</si>
  <si>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</si>
  <si>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</si>
  <si>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</si>
  <si>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</si>
  <si>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</si>
  <si>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</si>
  <si>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</si>
  <si>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</si>
  <si>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</si>
  <si>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</si>
  <si>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</si>
  <si>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</si>
  <si>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</si>
  <si>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</si>
  <si>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</si>
  <si>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</si>
  <si>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</si>
  <si>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</si>
  <si>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</si>
  <si>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</si>
  <si>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</si>
  <si>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</si>
  <si>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</si>
  <si>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</si>
  <si>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</si>
  <si>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</si>
  <si>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</si>
  <si>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</si>
  <si>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</si>
  <si>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</si>
  <si>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</si>
  <si>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</si>
  <si>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</si>
  <si>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</si>
  <si>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</si>
  <si>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</si>
  <si>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</si>
  <si>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</si>
  <si>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</si>
  <si>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</si>
  <si>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</si>
  <si>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</si>
  <si>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</si>
  <si>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</si>
  <si>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</si>
  <si>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</si>
  <si>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</si>
  <si>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</si>
  <si>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</si>
  <si>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</si>
  <si>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</si>
  <si>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</si>
  <si>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</si>
  <si>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</si>
  <si>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</si>
  <si>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</si>
  <si>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</si>
  <si>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</si>
  <si>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</si>
  <si>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</si>
  <si>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</si>
  <si>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</si>
  <si>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</si>
  <si>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</si>
  <si>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</si>
  <si>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</si>
  <si>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</si>
  <si>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</si>
  <si>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</si>
  <si>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</si>
  <si>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</si>
  <si>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</si>
  <si>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</si>
  <si>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</si>
  <si>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</si>
  <si>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</si>
  <si>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</si>
  <si>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</si>
  <si>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</si>
  <si>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</si>
  <si>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</si>
  <si>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</si>
  <si>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</si>
  <si>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</si>
  <si>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</si>
  <si>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</si>
  <si>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</si>
  <si>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</si>
  <si>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</si>
  <si>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</si>
  <si>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</si>
  <si>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</si>
  <si>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</si>
  <si>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</si>
  <si>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</si>
  <si>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</si>
  <si>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</si>
  <si>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</si>
  <si>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</si>
  <si>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</si>
  <si>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</si>
  <si>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</si>
  <si>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</si>
  <si>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</si>
  <si>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</si>
  <si>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</si>
  <si>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</si>
  <si>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</si>
  <si>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</si>
  <si>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</si>
  <si>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</si>
  <si>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</si>
  <si>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</si>
  <si>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</si>
  <si>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</si>
  <si>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</si>
  <si>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</si>
  <si>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</si>
  <si>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</si>
  <si>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</si>
  <si>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</si>
  <si>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</si>
  <si>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</si>
  <si>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</si>
  <si>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</si>
  <si>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</si>
  <si>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</si>
  <si>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</si>
  <si>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</si>
  <si>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</si>
  <si>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</si>
  <si>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</si>
  <si>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</si>
  <si>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</si>
  <si>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</si>
  <si>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</si>
  <si>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</si>
  <si>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</si>
  <si>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</si>
  <si>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</si>
  <si>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</si>
  <si>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</si>
  <si>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</si>
  <si>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</si>
  <si>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</si>
  <si>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</si>
  <si>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</si>
  <si>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</si>
  <si>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</si>
  <si>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</si>
  <si>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</si>
  <si>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</si>
  <si>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</si>
  <si>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</si>
  <si>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</si>
  <si>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</si>
  <si>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</si>
  <si>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</si>
  <si>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</si>
  <si>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</si>
  <si>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</si>
  <si>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</si>
  <si>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</si>
  <si>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</si>
  <si>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</si>
  <si>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</si>
  <si>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</si>
  <si>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</si>
  <si>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</si>
  <si>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</si>
  <si>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</si>
  <si>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</si>
  <si>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</si>
  <si>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</si>
  <si>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</si>
  <si>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</si>
  <si>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</si>
  <si>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</si>
  <si>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</si>
  <si>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</si>
  <si>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</si>
  <si>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</si>
  <si>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</si>
  <si>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</si>
  <si>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</si>
  <si>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</si>
  <si>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</si>
  <si>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</si>
  <si>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</si>
  <si>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</si>
  <si>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</si>
  <si>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</si>
  <si>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</si>
  <si>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</si>
  <si>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</si>
  <si>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</si>
  <si>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</si>
  <si>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</si>
  <si>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</si>
  <si>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</si>
  <si>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</si>
  <si>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</si>
  <si>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</si>
  <si>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</si>
  <si>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</si>
  <si>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</si>
  <si>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</si>
  <si>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</si>
  <si>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</si>
  <si>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</si>
  <si>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</si>
  <si>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</si>
  <si>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</si>
  <si>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</si>
  <si>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</si>
  <si>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</si>
  <si>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</si>
  <si>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</si>
  <si>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</si>
  <si>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</si>
  <si>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</si>
  <si>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</si>
  <si>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</si>
  <si>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</si>
  <si>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</si>
  <si>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</si>
  <si>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</si>
  <si>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</si>
  <si>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</si>
  <si>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</si>
  <si>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</si>
  <si>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</si>
  <si>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</si>
  <si>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</si>
  <si>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</si>
  <si>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</si>
  <si>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</si>
  <si>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</si>
  <si>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</si>
  <si>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</si>
  <si>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</si>
  <si>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</si>
  <si>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</si>
  <si>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</si>
  <si>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</si>
  <si>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</si>
  <si>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</si>
  <si>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</si>
  <si>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</si>
  <si>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</si>
  <si>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</si>
  <si>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</si>
  <si>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</si>
  <si>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</si>
  <si>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</si>
  <si>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</si>
  <si>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</si>
  <si>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</si>
  <si>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</si>
  <si>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</si>
  <si>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</si>
  <si>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</si>
  <si>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</si>
  <si>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</si>
  <si>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</si>
  <si>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</si>
  <si>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</si>
  <si>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</si>
  <si>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</si>
  <si>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</si>
  <si>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</si>
  <si>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</si>
  <si>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</si>
  <si>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</si>
  <si>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</si>
  <si>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</si>
  <si>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</si>
  <si>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</si>
  <si>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</si>
  <si>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</si>
  <si>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</si>
  <si>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</si>
  <si>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</si>
  <si>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</si>
  <si>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</si>
  <si>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</si>
  <si>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</si>
  <si>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</si>
  <si>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</si>
  <si>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</si>
  <si>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</si>
  <si>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</si>
  <si>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</si>
  <si>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</si>
  <si>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</si>
  <si>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</si>
  <si>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</si>
  <si>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</si>
  <si>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</si>
  <si>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</si>
  <si>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</si>
  <si>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</si>
  <si>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</si>
  <si>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</si>
  <si>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</si>
  <si>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</si>
  <si>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</si>
  <si>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</si>
  <si>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</si>
  <si>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</si>
  <si>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</si>
  <si>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</si>
  <si>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</si>
  <si>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</si>
  <si>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</si>
  <si>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</si>
  <si>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</si>
  <si>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</si>
  <si>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</si>
  <si>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</si>
  <si>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</si>
  <si>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</si>
  <si>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</si>
  <si>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</si>
  <si>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</si>
  <si>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</si>
  <si>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</si>
  <si>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</si>
  <si>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</si>
  <si>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</si>
  <si>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</si>
  <si>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</si>
  <si>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</si>
  <si>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</si>
  <si>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</si>
  <si>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</si>
  <si>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</si>
  <si>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</si>
  <si>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</si>
  <si>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</si>
  <si>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</si>
  <si>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</si>
  <si>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</si>
  <si>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</si>
  <si>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</si>
  <si>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</si>
  <si>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</si>
  <si>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</si>
  <si>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</si>
  <si>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</si>
  <si>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</si>
  <si>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</si>
  <si>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</si>
  <si>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</si>
  <si>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</si>
  <si>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</si>
  <si>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</si>
  <si>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</si>
  <si>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</si>
  <si>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</si>
  <si>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</si>
  <si>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</si>
  <si>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</si>
  <si>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</si>
  <si>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</si>
  <si>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</si>
  <si>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</si>
  <si>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</si>
  <si>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</si>
  <si>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</si>
  <si>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</si>
  <si>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</si>
  <si>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</si>
  <si>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</si>
  <si>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</si>
  <si>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</si>
  <si>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</si>
  <si>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</si>
  <si>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</si>
  <si>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</si>
  <si>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</si>
  <si>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</si>
  <si>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</si>
  <si>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</si>
  <si>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</si>
  <si>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</si>
  <si>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</si>
  <si>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</si>
  <si>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</si>
  <si>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</si>
  <si>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</si>
  <si>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</si>
  <si>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</si>
  <si>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</si>
  <si>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</si>
  <si>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</si>
  <si>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</si>
  <si>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</si>
  <si>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</si>
  <si>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</si>
  <si>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</si>
  <si>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</si>
  <si>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</si>
  <si>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</si>
  <si>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</si>
  <si>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</si>
  <si>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</si>
  <si>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</si>
  <si>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</si>
  <si>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</si>
  <si>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</si>
  <si>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</si>
  <si>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</si>
  <si>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</si>
  <si>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</si>
  <si>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</si>
  <si>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</si>
  <si>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</si>
  <si>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</si>
  <si>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</si>
  <si>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</si>
  <si>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</si>
  <si>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</si>
  <si>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</si>
  <si>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</si>
  <si>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</si>
  <si>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</si>
  <si>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</si>
  <si>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</si>
  <si>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</si>
  <si>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</si>
  <si>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</si>
  <si>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</si>
  <si>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</si>
  <si>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</si>
  <si>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</si>
  <si>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</si>
  <si>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</si>
  <si>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</si>
  <si>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</si>
  <si>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</si>
  <si>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</si>
  <si>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</si>
  <si>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</si>
  <si>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</si>
  <si>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</si>
  <si>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</si>
  <si>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</si>
  <si>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</si>
  <si>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</si>
  <si>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</si>
  <si>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</si>
  <si>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</si>
  <si>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</si>
  <si>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</si>
  <si>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</si>
  <si>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</si>
  <si>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</si>
  <si>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</si>
  <si>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</si>
  <si>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</si>
  <si>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</si>
  <si>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</si>
  <si>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</si>
  <si>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</si>
  <si>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</si>
  <si>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</si>
  <si>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</si>
  <si>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</si>
  <si>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</si>
  <si>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</si>
  <si>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</si>
  <si>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</si>
  <si>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</si>
  <si>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</si>
  <si>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</si>
  <si>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</si>
  <si>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</si>
  <si>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</si>
  <si>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</si>
  <si>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</si>
  <si>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</si>
  <si>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</si>
  <si>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</si>
  <si>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</si>
  <si>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</si>
  <si>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</si>
  <si>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</si>
  <si>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</si>
  <si>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</si>
  <si>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</si>
  <si>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</si>
  <si>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</si>
  <si>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</si>
  <si>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</si>
  <si>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</si>
  <si>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</si>
  <si>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</si>
  <si>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</si>
  <si>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</si>
  <si>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</si>
  <si>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</si>
  <si>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</si>
  <si>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</si>
  <si>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</si>
  <si>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</si>
  <si>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</si>
  <si>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</si>
  <si>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</si>
  <si>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</si>
  <si>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</si>
  <si>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</si>
  <si>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</si>
  <si>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</si>
  <si>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</si>
  <si>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</si>
  <si>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</si>
  <si>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</si>
  <si>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</si>
  <si>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</si>
  <si>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</si>
  <si>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</si>
  <si>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</si>
  <si>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</si>
  <si>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</si>
  <si>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</si>
  <si>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</si>
  <si>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</si>
  <si>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</si>
  <si>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</si>
  <si>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</si>
  <si>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</si>
  <si>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</si>
  <si>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</si>
  <si>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</si>
  <si>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</si>
  <si>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</si>
  <si>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</si>
  <si>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</si>
  <si>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</si>
  <si>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</si>
  <si>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</si>
  <si>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</si>
  <si>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</si>
  <si>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</si>
  <si>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</si>
  <si>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</si>
  <si>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</si>
  <si>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</si>
  <si>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</si>
  <si>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</si>
  <si>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</si>
  <si>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</si>
  <si>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</si>
  <si>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</si>
  <si>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</si>
  <si>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</si>
  <si>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</si>
  <si>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</si>
  <si>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</si>
  <si>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</si>
  <si>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</si>
  <si>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</si>
  <si>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</si>
  <si>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</si>
  <si>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</si>
  <si>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</si>
  <si>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</si>
  <si>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</si>
  <si>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</si>
  <si>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</si>
  <si>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</si>
  <si>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</si>
  <si>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</si>
  <si>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</si>
  <si>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</si>
  <si>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</si>
  <si>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</si>
  <si>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</si>
  <si>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</si>
  <si>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</si>
  <si>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</si>
  <si>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</si>
  <si>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</si>
  <si>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</si>
  <si>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</si>
  <si>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</si>
  <si>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</si>
  <si>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</si>
  <si>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</si>
  <si>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</si>
  <si>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</si>
  <si>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</si>
  <si>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</si>
  <si>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</si>
  <si>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</si>
  <si>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</si>
  <si>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</si>
  <si>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</si>
  <si>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</si>
  <si>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</si>
  <si>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</si>
  <si>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</si>
  <si>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</si>
  <si>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</si>
  <si>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</si>
  <si>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</si>
  <si>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</si>
  <si>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</si>
  <si>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</si>
  <si>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</si>
  <si>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</si>
  <si>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</si>
  <si>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</si>
  <si>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</si>
  <si>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</si>
  <si>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</si>
  <si>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</si>
  <si>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</si>
  <si>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</si>
  <si>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</si>
  <si>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</si>
  <si>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</si>
  <si>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</si>
  <si>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</si>
  <si>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</si>
  <si>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</si>
  <si>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</si>
  <si>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</si>
  <si>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</si>
  <si>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</si>
  <si>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</si>
  <si>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</si>
  <si>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</si>
  <si>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</si>
  <si>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</si>
  <si>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</si>
  <si>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</si>
  <si>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</si>
  <si>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</si>
  <si>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</si>
  <si>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</si>
  <si>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</si>
  <si>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</si>
  <si>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</si>
  <si>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</si>
  <si>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</si>
  <si>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</si>
  <si>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</si>
  <si>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</si>
  <si>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</si>
  <si>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</si>
  <si>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</si>
  <si>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</si>
  <si>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</si>
  <si>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</si>
  <si>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</si>
  <si>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</si>
  <si>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</si>
  <si>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</si>
  <si>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</si>
  <si>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</si>
  <si>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</si>
  <si>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</si>
  <si>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</si>
  <si>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</si>
  <si>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</si>
  <si>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</si>
  <si>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</si>
  <si>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</si>
  <si>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</si>
  <si>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</si>
  <si>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</si>
  <si>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</si>
  <si>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</si>
  <si>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</si>
  <si>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</si>
  <si>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</si>
  <si>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</si>
  <si>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</si>
  <si>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</si>
  <si>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</si>
  <si>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</si>
  <si>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</si>
  <si>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</si>
  <si>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</si>
  <si>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</si>
  <si>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</si>
  <si>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</si>
  <si>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</si>
  <si>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</si>
  <si>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</si>
  <si>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</si>
  <si>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</si>
  <si>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</si>
  <si>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</si>
  <si>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</si>
  <si>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</si>
  <si>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</si>
  <si>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</si>
  <si>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</si>
  <si>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</si>
  <si>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</si>
  <si>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</si>
  <si>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</si>
  <si>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</si>
  <si>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</si>
  <si>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</si>
  <si>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</si>
  <si>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</si>
  <si>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</si>
  <si>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</si>
  <si>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</si>
  <si>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</si>
  <si>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</si>
  <si>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</si>
  <si>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</si>
  <si>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</si>
  <si>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</si>
  <si>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</si>
  <si>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</si>
  <si>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</si>
  <si>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</si>
  <si>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</si>
  <si>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</si>
  <si>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</si>
  <si>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</si>
  <si>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</si>
  <si>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</si>
  <si>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</si>
  <si>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</si>
  <si>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</si>
  <si>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</si>
  <si>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</si>
  <si>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</si>
  <si>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</si>
  <si>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</si>
  <si>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</si>
  <si>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</si>
  <si>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</si>
  <si>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</si>
  <si>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</si>
  <si>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</si>
  <si>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</si>
  <si>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</si>
  <si>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</si>
  <si>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</si>
  <si>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</si>
  <si>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</si>
  <si>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</si>
  <si>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</si>
  <si>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</si>
  <si>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</si>
  <si>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</si>
  <si>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</si>
  <si>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</si>
  <si>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</si>
  <si>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</si>
  <si>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</si>
  <si>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</si>
  <si>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</si>
  <si>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</si>
  <si>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</si>
  <si>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</si>
  <si>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</si>
  <si>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</si>
  <si>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</si>
  <si>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</si>
  <si>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</si>
  <si>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</si>
  <si>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</si>
  <si>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</si>
  <si>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</si>
  <si>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</si>
  <si>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</si>
  <si>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</si>
  <si>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</si>
  <si>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</si>
  <si>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</si>
  <si>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</si>
  <si>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</si>
  <si>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</si>
  <si>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</si>
  <si>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</si>
  <si>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</si>
  <si>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</si>
  <si>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</si>
  <si>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</si>
  <si>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</si>
  <si>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</si>
  <si>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</si>
  <si>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</si>
  <si>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</si>
  <si>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</si>
  <si>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</si>
  <si>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</si>
  <si>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</si>
  <si>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</si>
  <si>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</si>
  <si>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</si>
  <si>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</si>
  <si>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</si>
  <si>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</si>
  <si>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</si>
  <si>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</si>
  <si>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</si>
  <si>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</si>
  <si>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</si>
  <si>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</si>
  <si>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</si>
  <si>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</si>
  <si>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</si>
  <si>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</si>
  <si>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</si>
  <si>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</si>
  <si>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</si>
  <si>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</si>
  <si>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</si>
  <si>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</si>
  <si>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</si>
  <si>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</si>
  <si>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</si>
  <si>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</si>
  <si>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</si>
  <si>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</si>
  <si>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</si>
  <si>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</si>
  <si>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</si>
  <si>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</si>
  <si>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</si>
  <si>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</si>
  <si>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</si>
  <si>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</si>
  <si>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</si>
  <si>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</si>
  <si>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</si>
  <si>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</si>
  <si>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</si>
  <si>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</si>
  <si>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</si>
  <si>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</si>
  <si>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</si>
  <si>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</si>
  <si>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</si>
  <si>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</si>
  <si>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</si>
  <si>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</si>
  <si>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</si>
  <si>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</si>
  <si>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</si>
  <si>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</si>
  <si>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</si>
  <si>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</si>
  <si>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</si>
  <si>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</si>
  <si>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</si>
  <si>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</si>
  <si>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</si>
  <si>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</si>
  <si>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</si>
  <si>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</si>
  <si>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</si>
  <si>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</si>
  <si>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</si>
  <si>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</si>
  <si>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</si>
  <si>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</si>
  <si>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</si>
  <si>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</si>
  <si>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</si>
  <si>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</si>
  <si>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</si>
  <si>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</si>
  <si>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</si>
  <si>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</si>
  <si>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</si>
  <si>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</si>
  <si>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</si>
  <si>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</si>
  <si>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</si>
  <si>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</si>
  <si>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</si>
  <si>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</si>
  <si>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</si>
  <si>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</si>
  <si>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</si>
  <si>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</si>
  <si>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</si>
  <si>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</si>
  <si>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</si>
  <si>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</si>
  <si>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</si>
  <si>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</si>
  <si>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</si>
  <si>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</si>
  <si>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</si>
  <si>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</si>
  <si>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</si>
  <si>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</si>
  <si>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</si>
  <si>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</si>
  <si>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</si>
  <si>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</si>
  <si>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</si>
  <si>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</si>
  <si>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</si>
  <si>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</si>
  <si>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</si>
  <si>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</si>
  <si>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</si>
  <si>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</si>
  <si>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</si>
  <si>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</si>
  <si>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</si>
  <si>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</si>
  <si>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</si>
  <si>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</si>
  <si>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</si>
  <si>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</si>
  <si>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</si>
  <si>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</si>
  <si>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</si>
  <si>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</si>
  <si>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</si>
  <si>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</si>
  <si>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</si>
  <si>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</si>
  <si>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</si>
  <si>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</si>
  <si>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</si>
  <si>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</si>
  <si>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</si>
  <si>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</si>
  <si>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</si>
  <si>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</si>
  <si>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</si>
  <si>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</si>
  <si>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</si>
  <si>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</si>
  <si>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</si>
  <si>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</si>
  <si>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</si>
  <si>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</si>
  <si>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</si>
  <si>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</si>
  <si>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</si>
  <si>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</si>
  <si>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</si>
  <si>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</si>
  <si>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</si>
  <si>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</si>
  <si>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</si>
  <si>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</si>
  <si>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</si>
  <si>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</si>
  <si>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</si>
  <si>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</si>
  <si>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</si>
  <si>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</si>
  <si>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</si>
  <si>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</si>
  <si>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</si>
  <si>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</si>
  <si>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</si>
  <si>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</si>
  <si>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</si>
  <si>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</si>
  <si>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</si>
  <si>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</si>
  <si>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</si>
  <si>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</si>
  <si>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</si>
  <si>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</si>
  <si>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</si>
  <si>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</si>
  <si>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</si>
  <si>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</si>
  <si>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</si>
  <si>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</si>
  <si>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</si>
  <si>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</si>
  <si>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</si>
  <si>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</si>
  <si>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</si>
  <si>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</si>
  <si>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</si>
  <si>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</si>
  <si>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</si>
  <si>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</si>
  <si>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</si>
  <si>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</si>
  <si>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</si>
  <si>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</si>
  <si>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</si>
  <si>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</si>
  <si>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</si>
  <si>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</si>
  <si>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</si>
  <si>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</si>
  <si>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</si>
  <si>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</si>
  <si>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</si>
  <si>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</si>
  <si>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</si>
  <si>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</si>
  <si>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</si>
  <si>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</si>
  <si>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</si>
  <si>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</si>
  <si>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</si>
  <si>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</si>
  <si>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</si>
  <si>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</si>
  <si>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</si>
  <si>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</si>
  <si>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</si>
  <si>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</si>
  <si>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</si>
  <si>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</si>
  <si>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</si>
  <si>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</si>
  <si>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</si>
  <si>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</si>
  <si>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</si>
  <si>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</si>
  <si>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</si>
  <si>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</si>
  <si>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</si>
  <si>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</si>
  <si>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</si>
  <si>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</si>
  <si>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</si>
  <si>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</si>
  <si>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</si>
  <si>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</si>
  <si>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</si>
  <si>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</si>
  <si>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</si>
  <si>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</si>
  <si>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</si>
  <si>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</si>
  <si>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</si>
  <si>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</si>
  <si>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</si>
  <si>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</si>
  <si>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</si>
  <si>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</si>
  <si>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</si>
  <si>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</si>
  <si>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</si>
  <si>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</si>
  <si>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</si>
  <si>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</si>
  <si>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</si>
  <si>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</si>
  <si>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</si>
  <si>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</si>
  <si>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</si>
  <si>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</si>
  <si>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</si>
  <si>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</si>
  <si>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</si>
  <si>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</si>
  <si>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</si>
  <si>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</si>
  <si>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</si>
  <si>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</si>
  <si>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</si>
  <si>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</si>
  <si>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</si>
  <si>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</si>
  <si>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</si>
  <si>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</si>
  <si>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</si>
  <si>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</si>
  <si>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</si>
  <si>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</si>
  <si>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</si>
  <si>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</si>
  <si>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</si>
  <si>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</si>
  <si>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</si>
  <si>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</si>
  <si>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</si>
  <si>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</si>
  <si>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</si>
  <si>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</si>
  <si>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</si>
  <si>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</si>
  <si>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</si>
  <si>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</si>
  <si>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</si>
  <si>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</si>
  <si>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</si>
  <si>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</si>
  <si>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</si>
  <si>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</si>
  <si>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</si>
  <si>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</si>
  <si>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</si>
  <si>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</si>
  <si>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</si>
  <si>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</si>
  <si>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</si>
  <si>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</si>
  <si>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</si>
  <si>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</si>
  <si>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</si>
  <si>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</si>
  <si>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</si>
  <si>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</si>
  <si>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</si>
  <si>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</si>
  <si>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</si>
  <si>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</si>
  <si>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</si>
  <si>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</si>
  <si>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</si>
  <si>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</si>
  <si>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</si>
  <si>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</si>
  <si>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</si>
  <si>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</si>
  <si>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</si>
  <si>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</si>
  <si>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</si>
  <si>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</si>
  <si>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</si>
  <si>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</si>
  <si>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</si>
  <si>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</si>
  <si>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</si>
  <si>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</si>
  <si>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</si>
  <si>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</si>
  <si>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</si>
  <si>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</si>
  <si>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</si>
  <si>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</si>
  <si>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</si>
  <si>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</si>
  <si>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</si>
  <si>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</si>
  <si>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</si>
  <si>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</si>
  <si>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</si>
  <si>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</si>
  <si>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</si>
  <si>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</si>
  <si>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</si>
  <si>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</si>
  <si>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</si>
  <si>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</si>
  <si>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</si>
  <si>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</si>
  <si>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</si>
  <si>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</si>
  <si>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</si>
  <si>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</si>
  <si>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</si>
  <si>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</si>
  <si>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</si>
  <si>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</si>
  <si>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</si>
  <si>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</si>
  <si>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</si>
  <si>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</si>
  <si>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</si>
  <si>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</si>
  <si>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</si>
  <si>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</si>
  <si>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</si>
  <si>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</si>
  <si>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</si>
  <si>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</si>
  <si>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</si>
  <si>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</si>
  <si>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</si>
  <si>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</si>
  <si>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</si>
  <si>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</si>
  <si>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</si>
  <si>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</si>
  <si>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</si>
  <si>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</si>
  <si>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</si>
  <si>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</si>
  <si>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</si>
  <si>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</si>
  <si>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</si>
  <si>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</si>
  <si>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</si>
  <si>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</si>
  <si>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</si>
  <si>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</si>
  <si>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</si>
  <si>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</si>
  <si>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</si>
  <si>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</si>
  <si>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</si>
  <si>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</si>
  <si>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</si>
  <si>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</si>
  <si>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</si>
  <si>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</si>
  <si>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</si>
  <si>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</si>
  <si>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</si>
  <si>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</si>
  <si>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</si>
  <si>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</si>
  <si>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</si>
  <si>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</si>
  <si>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</si>
  <si>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</si>
  <si>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</si>
  <si>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</si>
  <si>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</si>
  <si>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</si>
  <si>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</si>
  <si>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</si>
  <si>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</si>
  <si>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</si>
  <si>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</si>
  <si>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</si>
  <si>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</si>
  <si>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</si>
  <si>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</si>
  <si>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</si>
  <si>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</si>
  <si>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</si>
  <si>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</si>
  <si>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</si>
  <si>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</si>
  <si>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</si>
  <si>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</si>
  <si>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</si>
  <si>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</si>
  <si>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</si>
  <si>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</si>
  <si>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</si>
  <si>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</si>
  <si>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</si>
  <si>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</si>
  <si>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</si>
  <si>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</si>
  <si>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</si>
  <si>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</si>
  <si>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</si>
  <si>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</si>
  <si>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</si>
  <si>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</si>
  <si>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</si>
  <si>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</si>
  <si>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</si>
  <si>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</si>
  <si>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</si>
  <si>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</si>
  <si>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</si>
  <si>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</si>
  <si>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</si>
  <si>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</si>
  <si>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</si>
  <si>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</si>
  <si>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</si>
  <si>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</si>
  <si>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</si>
  <si>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</si>
  <si>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</si>
  <si>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</si>
  <si>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</si>
  <si>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</si>
  <si>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</si>
  <si>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</si>
  <si>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</si>
  <si>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</si>
  <si>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</si>
  <si>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</si>
  <si>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</si>
  <si>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</si>
  <si>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</si>
  <si>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</si>
  <si>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</si>
  <si>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</si>
  <si>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</si>
  <si>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</si>
  <si>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</si>
  <si>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</si>
  <si>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</si>
  <si>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</si>
  <si>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</si>
  <si>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</si>
  <si>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</si>
  <si>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</si>
  <si>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</si>
  <si>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</si>
  <si>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</si>
  <si>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</si>
  <si>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</si>
  <si>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</si>
  <si>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</si>
  <si>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</si>
  <si>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</si>
  <si>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</si>
  <si>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</si>
  <si>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</si>
  <si>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</si>
  <si>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</si>
  <si>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</si>
  <si>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</si>
  <si>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</si>
  <si>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</si>
  <si>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</si>
  <si>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</si>
  <si>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</si>
  <si>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</si>
  <si>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</si>
  <si>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</si>
  <si>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</si>
  <si>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</si>
  <si>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</si>
  <si>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</si>
  <si>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</si>
  <si>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</si>
  <si>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</si>
  <si>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</si>
  <si>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</si>
  <si>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</si>
  <si>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</si>
  <si>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</si>
  <si>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</si>
  <si>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</si>
  <si>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</si>
  <si>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</si>
  <si>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</si>
  <si>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</si>
  <si>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</si>
  <si>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</si>
  <si>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</si>
  <si>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</si>
  <si>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</si>
  <si>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</si>
  <si>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</si>
  <si>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</si>
  <si>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</si>
  <si>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</si>
  <si>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</si>
  <si>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</si>
  <si>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</si>
  <si>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</si>
  <si>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</si>
  <si>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</si>
  <si>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</si>
  <si>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</si>
  <si>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</si>
  <si>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</si>
  <si>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</si>
  <si>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</si>
  <si>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</si>
  <si>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</si>
  <si>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</si>
  <si>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</si>
  <si>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</si>
  <si>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</si>
  <si>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</si>
  <si>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</si>
  <si>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</si>
  <si>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</si>
  <si>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</si>
  <si>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</si>
  <si>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</si>
  <si>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</si>
  <si>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</si>
  <si>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</si>
  <si>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</si>
  <si>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</si>
  <si>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</si>
  <si>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</si>
  <si>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</si>
  <si>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</si>
  <si>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</si>
  <si>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</si>
  <si>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</si>
  <si>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</si>
  <si>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</si>
  <si>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</si>
  <si>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</si>
  <si>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</si>
  <si>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</si>
  <si>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</si>
  <si>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</si>
  <si>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</si>
  <si>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</si>
  <si>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</si>
  <si>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</si>
  <si>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</si>
  <si>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</si>
  <si>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</si>
  <si>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</si>
  <si>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</si>
  <si>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</si>
  <si>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</si>
  <si>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</si>
  <si>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</si>
  <si>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</si>
  <si>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</si>
  <si>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</si>
  <si>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</si>
  <si>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</si>
  <si>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</si>
  <si>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</si>
  <si>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</si>
  <si>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</si>
  <si>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</si>
  <si>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</si>
  <si>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</si>
  <si>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</si>
  <si>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</si>
  <si>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</si>
  <si>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</si>
  <si>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</si>
  <si>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</si>
  <si>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</si>
  <si>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</si>
  <si>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</si>
  <si>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</si>
  <si>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</si>
  <si>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</si>
  <si>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</si>
  <si>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</si>
  <si>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</si>
  <si>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</si>
  <si>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</si>
  <si>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</si>
  <si>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</si>
  <si>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</si>
  <si>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</si>
  <si>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</si>
  <si>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</si>
  <si>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</si>
  <si>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</si>
  <si>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</si>
  <si>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</si>
  <si>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</si>
  <si>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</si>
  <si>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</si>
  <si>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</si>
  <si>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</si>
  <si>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</si>
  <si>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</si>
  <si>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</si>
  <si>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</si>
  <si>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</si>
  <si>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</si>
  <si>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</si>
  <si>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</si>
  <si>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</si>
  <si>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</si>
  <si>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</si>
  <si>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</si>
  <si>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</si>
  <si>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</si>
  <si>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</si>
  <si>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</si>
  <si>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</si>
  <si>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</si>
  <si>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</si>
  <si>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</si>
  <si>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</si>
  <si>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</si>
  <si>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</si>
  <si>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</si>
  <si>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</si>
  <si>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</si>
  <si>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</si>
  <si>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</si>
  <si>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</si>
  <si>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</si>
  <si>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</si>
  <si>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</si>
  <si>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</si>
  <si>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</si>
  <si>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</si>
  <si>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</si>
  <si>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</si>
  <si>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</si>
  <si>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</si>
  <si>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</si>
  <si>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</si>
  <si>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</si>
  <si>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</si>
  <si>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</si>
  <si>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</si>
  <si>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</si>
  <si>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</si>
  <si>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</si>
  <si>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</si>
  <si>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</si>
  <si>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</si>
  <si>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</si>
  <si>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</si>
  <si>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</si>
  <si>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</si>
  <si>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</si>
  <si>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</si>
  <si>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</si>
  <si>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</si>
  <si>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</si>
  <si>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</si>
  <si>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</si>
  <si>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</si>
  <si>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</si>
  <si>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</si>
  <si>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</si>
  <si>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</si>
  <si>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</si>
  <si>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</si>
  <si>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</si>
  <si>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</si>
  <si>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</si>
  <si>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</si>
  <si>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</si>
  <si>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</si>
  <si>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</si>
  <si>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</si>
  <si>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</si>
  <si>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</si>
  <si>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</si>
  <si>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</si>
  <si>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</si>
  <si>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</si>
  <si>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</si>
  <si>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</si>
  <si>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</si>
  <si>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</si>
  <si>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</si>
  <si>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</si>
  <si>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</si>
  <si>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</si>
  <si>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</si>
  <si>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</si>
  <si>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</si>
  <si>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</si>
  <si>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</si>
  <si>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</si>
  <si>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</si>
  <si>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</si>
  <si>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</si>
  <si>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</si>
  <si>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</si>
  <si>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</si>
  <si>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</si>
  <si>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</si>
  <si>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</si>
  <si>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</si>
  <si>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</si>
  <si>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</si>
  <si>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</si>
  <si>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</si>
  <si>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</si>
  <si>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</si>
  <si>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</si>
  <si>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</si>
  <si>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</si>
  <si>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</si>
  <si>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</si>
  <si>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</si>
  <si>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</si>
  <si>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</si>
  <si>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</si>
  <si>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</si>
  <si>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</si>
  <si>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</si>
  <si>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</si>
  <si>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</si>
  <si>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</si>
  <si>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</si>
  <si>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</si>
  <si>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</si>
  <si>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</si>
  <si>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</si>
  <si>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</si>
  <si>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</si>
  <si>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</si>
  <si>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</si>
  <si>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</si>
  <si>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</si>
  <si>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</si>
  <si>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</si>
  <si>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</si>
  <si>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</si>
  <si>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</si>
  <si>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</si>
  <si>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</si>
  <si>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</si>
  <si>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</si>
  <si>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</si>
  <si>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</si>
  <si>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</si>
  <si>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</si>
  <si>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</si>
  <si>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</si>
  <si>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</si>
  <si>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</si>
  <si>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</si>
  <si>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</si>
  <si>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</si>
  <si>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</si>
  <si>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</si>
  <si>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</si>
  <si>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</si>
  <si>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</si>
  <si>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</si>
  <si>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</si>
  <si>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</si>
  <si>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</si>
  <si>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</si>
  <si>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</si>
  <si>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</si>
  <si>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</si>
  <si>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</si>
  <si>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</si>
  <si>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</si>
  <si>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</si>
  <si>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</si>
  <si>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</si>
  <si>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</si>
  <si>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</si>
  <si>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</si>
  <si>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</si>
  <si>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</si>
  <si>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</si>
  <si>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</si>
  <si>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</si>
  <si>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</si>
  <si>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</si>
  <si>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</si>
  <si>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</si>
  <si>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</si>
  <si>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</si>
  <si>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</si>
  <si>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</si>
  <si>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</si>
  <si>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</si>
  <si>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</si>
  <si>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</si>
  <si>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</si>
  <si>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</si>
  <si>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</si>
  <si>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</si>
  <si>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</si>
  <si>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</si>
  <si>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</si>
  <si>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</si>
  <si>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</si>
  <si>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</si>
  <si>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</si>
  <si>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</si>
  <si>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</si>
  <si>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</si>
  <si>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</si>
  <si>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</si>
  <si>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</si>
  <si>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</si>
  <si>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</si>
  <si>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</si>
  <si>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</si>
  <si>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</si>
  <si>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</si>
  <si>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</si>
  <si>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</si>
  <si>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</si>
  <si>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</si>
  <si>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</si>
  <si>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</si>
  <si>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</si>
  <si>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</si>
  <si>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</si>
  <si>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</si>
  <si>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</si>
  <si>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</si>
  <si>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</si>
  <si>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</si>
  <si>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</si>
  <si>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</si>
  <si>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</si>
  <si>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</si>
  <si>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</si>
  <si>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</si>
  <si>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</si>
  <si>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</si>
  <si>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</si>
  <si>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</si>
  <si>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</si>
  <si>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</si>
  <si>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</si>
  <si>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</si>
  <si>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</si>
  <si>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</si>
  <si>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</si>
  <si>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</si>
  <si>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</si>
  <si>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</si>
  <si>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</si>
  <si>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</si>
  <si>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</si>
  <si>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</si>
  <si>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</si>
  <si>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</si>
  <si>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</si>
  <si>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</si>
  <si>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</si>
  <si>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</si>
  <si>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</si>
  <si>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</si>
  <si>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</si>
  <si>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</si>
  <si>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</si>
  <si>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</si>
  <si>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</si>
  <si>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</si>
  <si>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</si>
  <si>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</si>
  <si>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</si>
  <si>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</si>
  <si>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</si>
  <si>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</si>
  <si>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</si>
  <si>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</si>
  <si>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</si>
  <si>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</si>
  <si>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</si>
  <si>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</si>
  <si>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</si>
  <si>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</si>
  <si>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</si>
  <si>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</si>
  <si>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</si>
  <si>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</si>
  <si>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</si>
  <si>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</si>
  <si>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</si>
  <si>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</si>
  <si>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</si>
  <si>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</si>
  <si>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</si>
  <si>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</si>
  <si>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</si>
  <si>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</si>
  <si>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</si>
  <si>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</si>
  <si>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</si>
  <si>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</si>
  <si>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</si>
  <si>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</si>
  <si>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</si>
  <si>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</si>
  <si>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</si>
  <si>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</si>
  <si>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</si>
  <si>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</si>
  <si>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</si>
  <si>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</si>
  <si>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</si>
  <si>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</si>
  <si>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</si>
  <si>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</si>
  <si>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</si>
  <si>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</si>
  <si>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</si>
  <si>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</si>
  <si>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</si>
  <si>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</si>
  <si>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</si>
  <si>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</si>
  <si>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</si>
  <si>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</si>
  <si>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</si>
  <si>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</si>
  <si>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</si>
  <si>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</si>
  <si>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</si>
  <si>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</si>
  <si>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</si>
  <si>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</si>
  <si>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</si>
  <si>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</si>
  <si>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</si>
  <si>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</si>
  <si>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</si>
  <si>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</si>
  <si>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</si>
  <si>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</si>
  <si>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</si>
  <si>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</si>
  <si>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</si>
  <si>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</si>
  <si>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</si>
  <si>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</si>
  <si>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</si>
  <si>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</si>
  <si>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</si>
  <si>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</si>
  <si>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</si>
  <si>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</si>
  <si>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</si>
  <si>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</si>
  <si>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</si>
  <si>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</si>
  <si>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</si>
  <si>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</si>
  <si>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</si>
  <si>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</si>
  <si>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</si>
  <si>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</si>
  <si>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</si>
  <si>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</si>
  <si>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</si>
  <si>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</si>
  <si>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</si>
  <si>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</si>
  <si>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</si>
  <si>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</si>
  <si>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</si>
  <si>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</si>
  <si>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</si>
  <si>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</si>
  <si>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</si>
  <si>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</si>
  <si>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</si>
  <si>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</si>
  <si>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</si>
  <si>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</si>
  <si>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</si>
  <si>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</si>
  <si>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</si>
  <si>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</si>
  <si>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</si>
  <si>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</si>
  <si>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</si>
  <si>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</si>
  <si>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</si>
  <si>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</si>
  <si>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</si>
  <si>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</si>
  <si>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</si>
  <si>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</si>
  <si>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</si>
  <si>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</si>
  <si>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</si>
  <si>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</si>
  <si>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</si>
  <si>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</si>
  <si>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</si>
  <si>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</si>
  <si>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</si>
  <si>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</si>
  <si>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</si>
  <si>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</si>
  <si>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</si>
  <si>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</si>
  <si>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</si>
  <si>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</si>
  <si>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</si>
  <si>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</si>
  <si>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</si>
  <si>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</si>
  <si>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</si>
  <si>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</si>
  <si>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</si>
  <si>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</si>
  <si>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</si>
  <si>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</si>
  <si>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</si>
  <si>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</si>
  <si>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</si>
  <si>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</si>
  <si>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</si>
  <si>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</si>
  <si>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</si>
  <si>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</si>
  <si>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</si>
  <si>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</si>
  <si>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</si>
  <si>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</si>
  <si>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</si>
  <si>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</si>
  <si>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</si>
  <si>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</si>
  <si>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</si>
  <si>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</si>
  <si>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</si>
  <si>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</si>
  <si>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</si>
  <si>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</si>
  <si>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</si>
  <si>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</si>
  <si>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</si>
  <si>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</si>
  <si>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</si>
  <si>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</si>
  <si>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</si>
  <si>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</si>
  <si>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</si>
  <si>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</si>
  <si>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</si>
  <si>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</si>
  <si>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</si>
  <si>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</si>
  <si>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</si>
  <si>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</si>
  <si>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</si>
  <si>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</si>
  <si>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</si>
  <si>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</si>
  <si>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</si>
  <si>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</si>
  <si>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</si>
  <si>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</si>
  <si>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</si>
  <si>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</si>
  <si>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</si>
  <si>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</si>
  <si>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</si>
  <si>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</si>
  <si>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</si>
  <si>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</si>
  <si>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</si>
  <si>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</si>
  <si>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</si>
  <si>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</si>
  <si>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</si>
  <si>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</si>
  <si>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</si>
  <si>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</si>
  <si>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</si>
  <si>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</si>
  <si>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</si>
  <si>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</si>
  <si>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</si>
  <si>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</si>
  <si>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</si>
  <si>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</si>
  <si>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</si>
  <si>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</si>
  <si>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</si>
  <si>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</si>
  <si>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</si>
  <si>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</si>
  <si>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</si>
  <si>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</si>
  <si>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</si>
  <si>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</si>
  <si>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</si>
  <si>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</si>
  <si>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</si>
  <si>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</si>
  <si>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</si>
  <si>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</si>
  <si>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</si>
  <si>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</si>
  <si>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</si>
  <si>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</si>
  <si>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</si>
  <si>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</si>
  <si>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</si>
  <si>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</si>
  <si>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</si>
  <si>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</si>
  <si>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</si>
  <si>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</si>
  <si>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</si>
  <si>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</si>
  <si>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</si>
  <si>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</si>
  <si>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</si>
  <si>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</si>
  <si>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</si>
  <si>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</si>
  <si>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</si>
  <si>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</si>
  <si>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</si>
  <si>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</si>
  <si>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</si>
  <si>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</si>
  <si>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</si>
  <si>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</si>
  <si>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</si>
  <si>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</si>
  <si>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</si>
  <si>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</si>
  <si>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</si>
  <si>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</si>
  <si>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</si>
  <si>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</si>
  <si>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</si>
  <si>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</si>
  <si>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</si>
  <si>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</si>
  <si>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</si>
  <si>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</si>
  <si>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</si>
  <si>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</si>
  <si>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</si>
  <si>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</si>
  <si>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</si>
  <si>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</si>
  <si>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</si>
  <si>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</si>
  <si>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</si>
  <si>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</si>
  <si>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</si>
  <si>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</si>
  <si>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</si>
  <si>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</si>
  <si>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</si>
  <si>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</si>
  <si>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</si>
  <si>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</si>
  <si>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</si>
  <si>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</si>
  <si>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</si>
  <si>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</si>
  <si>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</si>
  <si>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</si>
  <si>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</si>
  <si>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</si>
  <si>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</si>
  <si>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</si>
  <si>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</si>
  <si>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</si>
  <si>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</si>
  <si>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</si>
  <si>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</si>
  <si>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</si>
  <si>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</si>
  <si>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</si>
  <si>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</si>
  <si>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</si>
  <si>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</si>
  <si>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</si>
  <si>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</si>
  <si>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</si>
  <si>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</si>
  <si>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</si>
  <si>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</si>
  <si>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</si>
  <si>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</si>
  <si>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</si>
  <si>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</si>
  <si>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</si>
  <si>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</si>
  <si>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</si>
  <si>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</si>
  <si>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</si>
  <si>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</si>
  <si>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</si>
  <si>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</si>
  <si>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</si>
  <si>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</si>
  <si>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</si>
  <si>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</si>
  <si>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</si>
  <si>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</si>
  <si>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</si>
  <si>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</si>
  <si>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</si>
  <si>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</si>
  <si>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</si>
  <si>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</si>
  <si>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</si>
  <si>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</si>
  <si>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</si>
  <si>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</si>
  <si>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</si>
  <si>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</si>
  <si>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</si>
  <si>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</si>
  <si>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</si>
  <si>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</si>
  <si>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</si>
  <si>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</si>
  <si>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</si>
  <si>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</si>
  <si>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</si>
  <si>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</si>
  <si>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</si>
  <si>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</si>
  <si>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</si>
  <si>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</si>
  <si>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</si>
  <si>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</si>
  <si>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</si>
  <si>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</si>
  <si>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</si>
  <si>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</si>
  <si>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</si>
  <si>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</si>
  <si>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</si>
  <si>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</si>
  <si>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</si>
  <si>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</si>
  <si>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</si>
  <si>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</si>
  <si>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</si>
  <si>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</si>
  <si>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</si>
  <si>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</si>
  <si>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</si>
  <si>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</si>
  <si>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</si>
  <si>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</si>
  <si>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</si>
  <si>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</si>
  <si>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</si>
  <si>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</si>
  <si>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</si>
  <si>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</si>
  <si>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</si>
  <si>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</si>
  <si>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</si>
  <si>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</si>
  <si>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</si>
  <si>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</si>
  <si>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</si>
  <si>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</si>
  <si>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</si>
  <si>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</si>
  <si>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</si>
  <si>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</si>
  <si>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</si>
  <si>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</si>
  <si>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</si>
  <si>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</si>
  <si>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</si>
  <si>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</si>
  <si>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</si>
  <si>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</si>
  <si>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</si>
  <si>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</si>
  <si>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</si>
  <si>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</si>
  <si>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</si>
  <si>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</si>
  <si>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</si>
  <si>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</si>
  <si>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</si>
  <si>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</si>
  <si>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</si>
  <si>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</si>
  <si>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</si>
  <si>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</si>
  <si>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</si>
  <si>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</si>
  <si>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</si>
  <si>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</si>
  <si>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</si>
  <si>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</si>
  <si>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</si>
  <si>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</si>
  <si>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</si>
  <si>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</si>
  <si>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</si>
  <si>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</si>
  <si>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</si>
  <si>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</si>
  <si>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</si>
  <si>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</si>
  <si>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</si>
  <si>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</si>
  <si>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</si>
  <si>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</si>
  <si>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</si>
  <si>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</si>
  <si>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</si>
  <si>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</si>
  <si>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</si>
  <si>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</si>
  <si>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</si>
  <si>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</si>
  <si>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</si>
  <si>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</si>
  <si>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</si>
  <si>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</si>
  <si>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</si>
  <si>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</si>
  <si>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</si>
  <si>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</si>
  <si>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</si>
  <si>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</si>
  <si>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</si>
  <si>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</si>
  <si>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</si>
  <si>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</si>
  <si>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</si>
  <si>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</si>
  <si>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</si>
  <si>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</si>
  <si>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</si>
  <si>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</si>
  <si>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</si>
  <si>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</si>
  <si>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</si>
  <si>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</si>
  <si>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</si>
  <si>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</si>
  <si>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</si>
  <si>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</si>
  <si>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</si>
  <si>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</si>
  <si>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</si>
  <si>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</si>
  <si>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</si>
  <si>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</si>
  <si>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</si>
  <si>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</si>
  <si>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</si>
  <si>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</si>
  <si>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</si>
  <si>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</si>
  <si>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</si>
  <si>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</si>
  <si>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</si>
  <si>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</si>
  <si>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</si>
  <si>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</si>
  <si>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</si>
  <si>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</si>
  <si>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</si>
  <si>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</si>
  <si>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</si>
  <si>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</si>
  <si>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</si>
  <si>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</si>
  <si>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</si>
  <si>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</si>
  <si>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</si>
  <si>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</si>
  <si>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</si>
  <si>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</si>
  <si>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</si>
  <si>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</si>
  <si>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</si>
  <si>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</si>
  <si>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</si>
  <si>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</si>
  <si>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</si>
  <si>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</si>
  <si>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</si>
  <si>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</si>
  <si>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</si>
  <si>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</si>
  <si>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</si>
  <si>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</si>
  <si>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</si>
  <si>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</si>
  <si>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</si>
  <si>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</si>
  <si>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</si>
  <si>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</si>
  <si>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</si>
  <si>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</si>
  <si>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</si>
  <si>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</si>
  <si>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</si>
  <si>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</si>
  <si>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</si>
  <si>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</si>
  <si>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</si>
  <si>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</si>
  <si>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</si>
  <si>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</si>
  <si>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</si>
  <si>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</si>
  <si>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</si>
  <si>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</si>
  <si>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</si>
  <si>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</si>
  <si>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</si>
  <si>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</si>
  <si>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</si>
  <si>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</si>
  <si>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</si>
  <si>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</si>
  <si>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</si>
  <si>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</si>
  <si>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</si>
  <si>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</si>
  <si>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</si>
  <si>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</si>
  <si>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</si>
  <si>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</si>
  <si>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</si>
  <si>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</si>
  <si>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</si>
  <si>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</si>
  <si>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</si>
  <si>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</si>
  <si>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</si>
  <si>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</si>
  <si>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</si>
  <si>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</si>
  <si>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</si>
  <si>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</si>
  <si>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</si>
  <si>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</si>
  <si>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</si>
  <si>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</si>
  <si>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</si>
  <si>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</si>
  <si>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</si>
  <si>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</si>
  <si>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</si>
  <si>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</si>
  <si>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</si>
  <si>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</si>
  <si>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</si>
  <si>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</si>
  <si>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</si>
  <si>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</si>
  <si>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</si>
  <si>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</si>
  <si>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</si>
  <si>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</si>
  <si>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</si>
  <si>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</si>
  <si>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</si>
  <si>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</si>
  <si>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</si>
  <si>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</si>
  <si>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</si>
  <si>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</si>
  <si>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</si>
  <si>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</si>
  <si>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</si>
  <si>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</si>
  <si>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</si>
  <si>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</si>
  <si>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</si>
  <si>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</si>
  <si>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</si>
  <si>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</si>
  <si>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</si>
  <si>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</si>
  <si>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</si>
  <si>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</si>
  <si>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</si>
  <si>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</si>
  <si>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</si>
  <si>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</si>
  <si>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</si>
  <si>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</si>
  <si>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</si>
  <si>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</si>
  <si>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</si>
  <si>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</si>
  <si>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</si>
  <si>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</si>
  <si>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</si>
  <si>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</si>
  <si>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</si>
  <si>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</si>
  <si>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</si>
  <si>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</si>
  <si>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</si>
  <si>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</si>
  <si>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</si>
  <si>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</si>
  <si>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</si>
  <si>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</si>
  <si>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</si>
  <si>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</si>
  <si>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</si>
  <si>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</si>
  <si>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</si>
  <si>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</si>
  <si>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</si>
  <si>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</si>
  <si>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</si>
  <si>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</si>
  <si>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</si>
  <si>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</si>
  <si>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</si>
  <si>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</si>
  <si>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</si>
  <si>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</si>
  <si>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</si>
  <si>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</si>
  <si>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</si>
  <si>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</si>
  <si>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</si>
  <si>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</si>
  <si>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</si>
  <si>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</si>
  <si>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</si>
  <si>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</si>
  <si>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</si>
  <si>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</si>
  <si>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</si>
  <si>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</si>
  <si>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</si>
  <si>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</si>
  <si>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</si>
  <si>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</si>
  <si>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</si>
  <si>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</si>
  <si>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</si>
  <si>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</si>
  <si>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</si>
  <si>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</si>
  <si>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</si>
  <si>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</si>
  <si>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</si>
  <si>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</si>
  <si>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</si>
  <si>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</si>
  <si>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</si>
  <si>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</si>
  <si>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</si>
  <si>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</si>
  <si>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</si>
  <si>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</si>
  <si>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</si>
  <si>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</si>
  <si>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</si>
  <si>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</si>
  <si>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</si>
  <si>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</si>
  <si>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</si>
  <si>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</si>
  <si>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</si>
  <si>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</si>
  <si>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</si>
  <si>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</si>
  <si>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</si>
  <si>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</si>
  <si>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</si>
  <si>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</si>
  <si>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</si>
  <si>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</si>
  <si>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</si>
  <si>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</si>
  <si>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</si>
  <si>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</si>
  <si>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</si>
  <si>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</si>
  <si>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</si>
  <si>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</si>
  <si>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</si>
  <si>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</si>
  <si>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</si>
  <si>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</si>
  <si>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</si>
  <si>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</si>
  <si>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</si>
  <si>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</si>
  <si>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</si>
  <si>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</si>
  <si>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</si>
  <si>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</si>
  <si>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</si>
  <si>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</si>
  <si>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</si>
  <si>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</si>
  <si>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</si>
  <si>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</si>
  <si>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</si>
  <si>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</si>
  <si>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</si>
  <si>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</si>
  <si>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</si>
  <si>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</si>
  <si>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</si>
  <si>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</si>
  <si>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</si>
  <si>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</si>
  <si>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</si>
  <si>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</si>
  <si>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</si>
  <si>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</si>
  <si>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</si>
  <si>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</si>
  <si>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</si>
  <si>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</si>
  <si>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</si>
  <si>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</si>
  <si>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</si>
  <si>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</si>
  <si>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</si>
  <si>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</si>
  <si>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</si>
  <si>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</si>
  <si>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</si>
  <si>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</si>
  <si>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</si>
  <si>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</si>
  <si>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</si>
  <si>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</si>
  <si>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</si>
  <si>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</si>
  <si>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</si>
  <si>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</si>
  <si>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</si>
  <si>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</si>
  <si>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</si>
  <si>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</si>
  <si>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</si>
  <si>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</si>
  <si>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</si>
  <si>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</si>
  <si>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</si>
  <si>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</si>
  <si>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</si>
  <si>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</si>
  <si>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</si>
  <si>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</si>
  <si>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</si>
  <si>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</si>
  <si>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</si>
  <si>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</si>
  <si>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</si>
  <si>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</si>
  <si>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</si>
  <si>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</si>
  <si>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</si>
  <si>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</si>
  <si>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</si>
  <si>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</si>
  <si>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</si>
  <si>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</si>
  <si>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</si>
  <si>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</si>
  <si>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</si>
  <si>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</si>
  <si>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</si>
  <si>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</si>
  <si>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</si>
  <si>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</si>
  <si>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</si>
  <si>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</si>
  <si>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</si>
  <si>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</si>
  <si>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</si>
  <si>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</si>
  <si>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</si>
  <si>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</si>
  <si>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</si>
  <si>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</si>
  <si>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</si>
  <si>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</si>
  <si>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</si>
  <si>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</si>
  <si>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</si>
  <si>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</si>
  <si>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</si>
  <si>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</si>
  <si>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</si>
  <si>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</si>
  <si>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</si>
  <si>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</si>
  <si>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</si>
  <si>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</si>
  <si>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</si>
  <si>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</si>
  <si>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</si>
  <si>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</si>
  <si>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</si>
  <si>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</si>
  <si>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</si>
  <si>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</si>
  <si>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</si>
  <si>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</si>
  <si>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</si>
  <si>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</si>
  <si>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</si>
  <si>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</si>
  <si>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</si>
  <si>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</si>
  <si>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</si>
  <si>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</si>
  <si>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</si>
  <si>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</si>
  <si>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</si>
  <si>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</si>
  <si>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</si>
  <si>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</si>
  <si>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</si>
  <si>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</si>
  <si>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</si>
  <si>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</si>
  <si>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</si>
  <si>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</si>
  <si>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</si>
  <si>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</si>
  <si>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</si>
  <si>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</si>
  <si>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</si>
  <si>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</si>
  <si>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</si>
  <si>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</si>
  <si>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</si>
  <si>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</si>
  <si>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</si>
  <si>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</si>
  <si>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</si>
  <si>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</si>
  <si>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</si>
  <si>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</si>
  <si>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</si>
  <si>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</si>
  <si>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</si>
  <si>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</si>
  <si>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</si>
  <si>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</si>
  <si>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</si>
  <si>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</si>
  <si>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</si>
  <si>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</si>
  <si>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</si>
  <si>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</si>
  <si>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</si>
  <si>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</si>
  <si>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</si>
  <si>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</si>
  <si>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</si>
  <si>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</si>
  <si>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</si>
  <si>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</si>
  <si>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</si>
  <si>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</si>
  <si>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</si>
  <si>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</si>
  <si>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</si>
  <si>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</si>
  <si>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</si>
  <si>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</si>
  <si>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</si>
  <si>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</si>
  <si>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</si>
  <si>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</si>
  <si>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</si>
  <si>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</si>
  <si>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</si>
  <si>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</si>
  <si>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</si>
  <si>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</si>
  <si>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</si>
  <si>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</si>
  <si>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</si>
  <si>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</si>
  <si>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</si>
  <si>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</si>
  <si>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</si>
  <si>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</si>
  <si>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</si>
  <si>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</si>
  <si>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</si>
  <si>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</si>
  <si>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</si>
  <si>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</si>
  <si>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</si>
  <si>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</si>
  <si>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</si>
  <si>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</si>
  <si>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</si>
  <si>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</si>
  <si>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</si>
  <si>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</si>
  <si>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</si>
  <si>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</si>
  <si>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</si>
  <si>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</si>
  <si>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</si>
  <si>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</si>
  <si>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</si>
  <si>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</si>
  <si>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</si>
  <si>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</si>
  <si>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</si>
  <si>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</si>
  <si>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</si>
  <si>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</si>
  <si>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</si>
  <si>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</si>
  <si>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</si>
  <si>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</si>
  <si>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</si>
  <si>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</si>
  <si>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</si>
  <si>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</si>
  <si>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</si>
  <si>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</si>
  <si>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</si>
  <si>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</si>
  <si>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</si>
  <si>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</si>
  <si>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</si>
  <si>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</si>
  <si>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</si>
  <si>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</si>
  <si>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</si>
  <si>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</si>
  <si>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</si>
  <si>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</si>
  <si>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</si>
  <si>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</si>
  <si>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</si>
  <si>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</si>
  <si>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</si>
  <si>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</si>
  <si>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</si>
  <si>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</si>
  <si>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</si>
  <si>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</si>
  <si>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</si>
  <si>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</si>
  <si>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</si>
  <si>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</si>
  <si>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</si>
  <si>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</si>
  <si>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</si>
  <si>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</si>
  <si>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</si>
  <si>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</si>
  <si>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</si>
  <si>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</si>
  <si>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</si>
  <si>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</si>
  <si>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</si>
  <si>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</si>
  <si>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</si>
  <si>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</si>
  <si>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</si>
  <si>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</si>
  <si>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</si>
  <si>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</si>
  <si>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</si>
  <si>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</si>
  <si>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</si>
  <si>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</si>
  <si>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</si>
  <si>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</si>
  <si>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</si>
  <si>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</si>
  <si>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</si>
  <si>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</si>
  <si>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</si>
  <si>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</si>
  <si>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</si>
  <si>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</si>
  <si>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</si>
  <si>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</si>
  <si>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</si>
  <si>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</si>
  <si>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</si>
  <si>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</si>
  <si>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</si>
  <si>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</si>
  <si>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</si>
  <si>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</si>
  <si>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</si>
  <si>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</si>
  <si>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</si>
  <si>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</si>
  <si>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</si>
  <si>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</si>
  <si>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</si>
  <si>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</si>
  <si>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</si>
  <si>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</si>
  <si>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</si>
  <si>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</si>
  <si>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</si>
  <si>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</si>
  <si>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</si>
  <si>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</si>
  <si>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</si>
  <si>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</si>
  <si>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</si>
  <si>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</si>
  <si>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</si>
  <si>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</si>
  <si>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</si>
  <si>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</si>
  <si>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</si>
  <si>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</si>
  <si>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</si>
  <si>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</si>
  <si>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</si>
  <si>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</si>
  <si>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</si>
  <si>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</si>
  <si>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</si>
  <si>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</si>
  <si>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</si>
  <si>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</si>
  <si>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</si>
  <si>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</si>
  <si>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</si>
  <si>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</si>
  <si>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</si>
  <si>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</si>
  <si>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</si>
  <si>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</si>
  <si>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</si>
  <si>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</si>
  <si>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</si>
  <si>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</si>
  <si>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</si>
  <si>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</si>
  <si>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</si>
  <si>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</si>
  <si>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</si>
  <si>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</si>
  <si>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</si>
  <si>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</si>
  <si>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</si>
  <si>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</si>
  <si>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</si>
  <si>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</si>
  <si>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</si>
  <si>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</si>
  <si>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</si>
  <si>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</si>
  <si>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</si>
  <si>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</si>
  <si>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</si>
  <si>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</si>
  <si>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</si>
  <si>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</si>
  <si>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</si>
  <si>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</si>
  <si>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</si>
  <si>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</si>
  <si>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</si>
  <si>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</si>
  <si>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</si>
  <si>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</si>
  <si>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</si>
  <si>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</si>
  <si>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</si>
  <si>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</si>
  <si>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</si>
  <si>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</si>
  <si>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</si>
  <si>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</si>
  <si>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</si>
  <si>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</si>
  <si>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</si>
  <si>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</si>
  <si>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</si>
  <si>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</si>
  <si>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</si>
  <si>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</si>
  <si>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</si>
  <si>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</si>
  <si>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</si>
  <si>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</si>
  <si>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</si>
  <si>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</si>
  <si>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</si>
  <si>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</si>
  <si>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</si>
  <si>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</si>
  <si>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</si>
  <si>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</si>
  <si>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</si>
  <si>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</si>
  <si>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</si>
  <si>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</si>
  <si>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</si>
  <si>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</si>
  <si>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</si>
  <si>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</si>
  <si>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</si>
  <si>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</si>
  <si>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</si>
  <si>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</si>
  <si>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</si>
  <si>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</si>
  <si>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</si>
  <si>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</si>
  <si>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</si>
  <si>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</si>
  <si>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</si>
  <si>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</si>
  <si>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</si>
  <si>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</si>
  <si>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</si>
  <si>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</si>
  <si>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</si>
  <si>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</si>
  <si>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</si>
  <si>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</si>
  <si>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</si>
  <si>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</si>
  <si>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</si>
  <si>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</si>
  <si>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</si>
  <si>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</si>
  <si>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</si>
  <si>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</si>
  <si>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</si>
  <si>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</si>
  <si>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</si>
  <si>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</si>
  <si>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</si>
  <si>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</si>
  <si>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</si>
  <si>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</si>
  <si>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</si>
  <si>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</si>
  <si>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</si>
  <si>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</si>
  <si>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</si>
  <si>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</si>
  <si>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</si>
  <si>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</si>
  <si>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</si>
  <si>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</si>
  <si>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</si>
  <si>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</si>
  <si>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</si>
  <si>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</si>
  <si>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</si>
  <si>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</si>
  <si>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</si>
  <si>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</si>
  <si>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</si>
  <si>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</si>
  <si>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</si>
  <si>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</si>
  <si>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</si>
  <si>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</si>
  <si>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</si>
  <si>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</si>
  <si>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</si>
  <si>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</si>
  <si>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</si>
  <si>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</si>
  <si>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</si>
  <si>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</si>
  <si>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</si>
  <si>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</si>
  <si>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</si>
  <si>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</si>
  <si>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</si>
  <si>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</si>
  <si>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</si>
  <si>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</si>
  <si>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</si>
  <si>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</si>
  <si>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</si>
  <si>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</si>
  <si>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</si>
  <si>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</si>
  <si>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</si>
  <si>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</si>
  <si>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</si>
  <si>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</si>
  <si>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</si>
  <si>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</si>
  <si>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</si>
  <si>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</si>
  <si>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</si>
  <si>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</si>
  <si>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</si>
  <si>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</si>
  <si>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</si>
  <si>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</si>
  <si>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</si>
  <si>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</si>
  <si>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</si>
  <si>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</si>
  <si>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</si>
  <si>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</si>
  <si>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</si>
  <si>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</si>
  <si>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</si>
  <si>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</si>
  <si>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</si>
  <si>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</si>
  <si>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</si>
  <si>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</si>
  <si>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</si>
  <si>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</si>
  <si>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</si>
  <si>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</si>
  <si>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</si>
  <si>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</si>
  <si>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</si>
  <si>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</si>
  <si>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</si>
  <si>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</si>
  <si>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</si>
  <si>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</si>
  <si>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</si>
  <si>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</si>
  <si>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</si>
  <si>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</si>
  <si>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</si>
  <si>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</si>
  <si>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</si>
  <si>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</si>
  <si>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</si>
  <si>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</si>
  <si>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</si>
  <si>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</si>
  <si>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</si>
  <si>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</si>
  <si>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</si>
  <si>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</si>
  <si>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</si>
  <si>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</si>
  <si>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</si>
  <si>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</si>
  <si>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</si>
  <si>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</si>
  <si>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</si>
  <si>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</si>
  <si>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</si>
  <si>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</si>
  <si>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</si>
  <si>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</si>
  <si>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</si>
  <si>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</si>
  <si>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</si>
  <si>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</si>
  <si>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</si>
  <si>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</si>
  <si>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</si>
  <si>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</si>
  <si>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</si>
  <si>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</si>
  <si>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</si>
  <si>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</si>
  <si>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</si>
  <si>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</si>
  <si>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</si>
  <si>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</si>
  <si>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</si>
  <si>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</si>
  <si>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</si>
  <si>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</si>
  <si>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</si>
  <si>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</si>
  <si>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</si>
  <si>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</si>
  <si>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</si>
  <si>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</si>
  <si>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</si>
  <si>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</si>
  <si>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</si>
  <si>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</si>
  <si>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</si>
  <si>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</si>
  <si>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</si>
  <si>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</si>
  <si>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</si>
  <si>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</si>
  <si>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</si>
  <si>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</si>
  <si>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</si>
  <si>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</si>
  <si>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</si>
  <si>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</si>
  <si>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</si>
  <si>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</si>
  <si>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</si>
  <si>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</si>
  <si>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</si>
  <si>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</si>
  <si>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</si>
  <si>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</si>
  <si>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</si>
  <si>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</si>
  <si>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</si>
  <si>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</si>
  <si>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</si>
  <si>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</si>
  <si>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</si>
  <si>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</si>
  <si>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</si>
  <si>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</si>
  <si>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</si>
  <si>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</si>
  <si>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</si>
  <si>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</si>
  <si>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</si>
  <si>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</si>
  <si>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</si>
  <si>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</si>
  <si>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</si>
  <si>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</si>
  <si>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</si>
  <si>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</si>
  <si>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</si>
  <si>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</si>
  <si>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</si>
  <si>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</si>
  <si>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</si>
  <si>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</si>
  <si>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</si>
  <si>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</si>
  <si>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</si>
  <si>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</si>
  <si>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</si>
  <si>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</si>
  <si>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</si>
  <si>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</si>
  <si>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</si>
  <si>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</si>
  <si>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</si>
  <si>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</si>
  <si>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</si>
  <si>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</si>
  <si>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</si>
  <si>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</si>
  <si>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</si>
  <si>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</si>
  <si>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</si>
  <si>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</si>
  <si>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</si>
  <si>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</si>
  <si>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</si>
  <si>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</si>
  <si>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</si>
  <si>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</si>
  <si>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</si>
  <si>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</si>
  <si>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</si>
  <si>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</si>
  <si>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</si>
  <si>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</si>
  <si>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</si>
  <si>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</si>
  <si>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</si>
  <si>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</si>
  <si>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</si>
  <si>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</si>
  <si>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</si>
  <si>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</si>
  <si>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</si>
  <si>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</si>
  <si>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</si>
  <si>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</si>
  <si>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</si>
  <si>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</si>
  <si>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</si>
  <si>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</si>
  <si>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</si>
  <si>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</si>
  <si>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</si>
  <si>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</si>
  <si>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</si>
  <si>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</si>
  <si>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</si>
  <si>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</si>
  <si>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</si>
  <si>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</si>
  <si>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</si>
  <si>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</si>
  <si>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</si>
  <si>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</si>
  <si>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</si>
  <si>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</si>
  <si>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</si>
  <si>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</si>
  <si>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</si>
  <si>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</si>
  <si>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</si>
  <si>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</si>
  <si>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</si>
  <si>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</si>
  <si>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</si>
  <si>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</si>
  <si>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</si>
  <si>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</si>
  <si>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</si>
  <si>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</si>
  <si>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</si>
  <si>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</si>
  <si>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</si>
  <si>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</si>
  <si>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</si>
  <si>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</si>
  <si>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</si>
  <si>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</si>
  <si>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</si>
  <si>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</si>
  <si>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</si>
  <si>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</si>
  <si>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</si>
  <si>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</si>
  <si>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</si>
  <si>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</si>
  <si>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</si>
  <si>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</si>
  <si>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</si>
  <si>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</si>
  <si>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</si>
  <si>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</si>
  <si>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</si>
  <si>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</si>
  <si>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</si>
  <si>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</si>
  <si>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</si>
  <si>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</si>
  <si>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</si>
  <si>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</si>
  <si>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</si>
  <si>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</si>
  <si>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</si>
  <si>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</si>
  <si>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</si>
  <si>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</si>
  <si>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</si>
  <si>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</si>
  <si>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</si>
  <si>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</si>
  <si>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</si>
  <si>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</si>
  <si>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</si>
  <si>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</si>
  <si>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</si>
  <si>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</si>
  <si>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</si>
  <si>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</si>
  <si>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</si>
  <si>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</si>
  <si>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</si>
  <si>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</si>
  <si>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</si>
  <si>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</si>
  <si>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</si>
  <si>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</si>
  <si>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</si>
  <si>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</si>
  <si>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</si>
  <si>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</si>
  <si>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</si>
  <si>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</si>
  <si>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</si>
  <si>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</si>
  <si>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</si>
  <si>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</si>
  <si>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</si>
  <si>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</si>
  <si>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</si>
  <si>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</si>
  <si>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</si>
  <si>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</si>
  <si>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</si>
  <si>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</si>
  <si>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</si>
  <si>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</si>
  <si>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</si>
  <si>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</si>
  <si>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</si>
  <si>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</si>
  <si>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</si>
  <si>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</si>
  <si>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</si>
  <si>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</si>
  <si>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</si>
  <si>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</si>
  <si>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</si>
  <si>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</si>
  <si>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</si>
  <si>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</si>
  <si>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</si>
  <si>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</si>
  <si>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</si>
  <si>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</si>
  <si>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</si>
  <si>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</si>
  <si>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</si>
  <si>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</si>
  <si>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</si>
  <si>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</si>
  <si>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</si>
  <si>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</si>
  <si>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</si>
  <si>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</si>
  <si>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</si>
  <si>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</si>
  <si>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</si>
  <si>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</si>
  <si>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</si>
  <si>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</si>
  <si>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</si>
  <si>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</si>
  <si>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</si>
  <si>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</si>
  <si>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</si>
  <si>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</si>
  <si>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</si>
  <si>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</si>
  <si>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</si>
  <si>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</si>
  <si>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</si>
  <si>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</si>
  <si>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</si>
  <si>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</si>
  <si>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</si>
  <si>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</si>
  <si>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</si>
  <si>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</si>
  <si>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</si>
  <si>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</si>
  <si>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</si>
  <si>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</si>
  <si>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</si>
  <si>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</si>
  <si>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</si>
  <si>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</si>
  <si>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</si>
  <si>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</si>
  <si>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</si>
  <si>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</si>
  <si>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</si>
  <si>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</si>
  <si>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</si>
  <si>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</si>
  <si>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</si>
  <si>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</si>
  <si>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</si>
  <si>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</si>
  <si>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</si>
  <si>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</si>
  <si>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</si>
  <si>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</si>
  <si>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</si>
  <si>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</si>
  <si>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</si>
  <si>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</si>
  <si>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</si>
  <si>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</si>
  <si>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</si>
  <si>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</si>
  <si>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</si>
  <si>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</si>
  <si>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</si>
  <si>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</si>
  <si>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</si>
  <si>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</si>
  <si>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</si>
  <si>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</si>
  <si>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</si>
  <si>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</si>
  <si>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</si>
  <si>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</si>
  <si>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</si>
  <si>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</si>
  <si>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</si>
  <si>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</si>
  <si>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</si>
  <si>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</si>
  <si>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</si>
  <si>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</si>
  <si>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</si>
  <si>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</si>
  <si>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</si>
  <si>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</si>
  <si>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</si>
  <si>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</si>
  <si>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</si>
  <si>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</si>
  <si>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</si>
  <si>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</si>
  <si>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</si>
  <si>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</si>
  <si>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</si>
  <si>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</si>
  <si>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</si>
  <si>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</si>
  <si>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</si>
  <si>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</si>
  <si>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</si>
  <si>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</si>
  <si>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</si>
  <si>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</si>
  <si>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</si>
  <si>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</si>
  <si>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</si>
  <si>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</si>
  <si>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</si>
  <si>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</si>
  <si>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</si>
  <si>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</si>
  <si>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</si>
  <si>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</si>
  <si>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</si>
  <si>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</si>
  <si>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</si>
  <si>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</si>
  <si>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</si>
  <si>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</si>
  <si>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</si>
  <si>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</si>
  <si>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</si>
  <si>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</si>
  <si>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</si>
  <si>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</si>
  <si>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</si>
  <si>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</si>
  <si>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</si>
  <si>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</si>
  <si>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</si>
  <si>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</si>
  <si>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</si>
  <si>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</si>
  <si>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</si>
  <si>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</si>
  <si>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</si>
  <si>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</si>
  <si>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</si>
  <si>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</si>
  <si>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</si>
  <si>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</si>
  <si>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</si>
  <si>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</si>
  <si>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</si>
  <si>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</si>
  <si>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</si>
  <si>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</si>
  <si>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</si>
  <si>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</si>
  <si>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</si>
  <si>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</si>
  <si>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</si>
  <si>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</si>
  <si>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</si>
  <si>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</si>
  <si>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</si>
  <si>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</si>
  <si>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</si>
  <si>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</si>
  <si>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</si>
  <si>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</si>
  <si>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</si>
  <si>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</si>
  <si>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</si>
  <si>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</si>
  <si>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</si>
  <si>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</si>
  <si>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</si>
  <si>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</si>
  <si>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</si>
  <si>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</si>
  <si>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</si>
  <si>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</si>
  <si>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</si>
  <si>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</si>
  <si>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</si>
  <si>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</si>
  <si>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</si>
  <si>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</si>
  <si>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</si>
  <si>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</si>
  <si>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</si>
  <si>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</si>
  <si>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</si>
  <si>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</si>
  <si>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</si>
  <si>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</si>
  <si>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</si>
  <si>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</si>
  <si>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</si>
  <si>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</si>
  <si>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</si>
  <si>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</si>
  <si>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</si>
  <si>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</si>
  <si>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</si>
  <si>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</si>
  <si>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</si>
  <si>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</si>
  <si>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</si>
  <si>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</si>
  <si>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</si>
  <si>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</si>
  <si>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</si>
  <si>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</si>
  <si>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</si>
  <si>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</si>
  <si>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</si>
  <si>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</si>
  <si>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</si>
  <si>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</si>
  <si>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</si>
  <si>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</si>
  <si>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</si>
  <si>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</si>
  <si>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</si>
  <si>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</si>
  <si>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</si>
  <si>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</si>
  <si>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</si>
  <si>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</si>
  <si>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</si>
  <si>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</si>
  <si>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</si>
  <si>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</si>
  <si>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</si>
  <si>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</si>
  <si>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</si>
  <si>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</si>
  <si>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</si>
  <si>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</si>
  <si>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</si>
  <si>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</si>
  <si>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</si>
  <si>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</si>
  <si>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</si>
  <si>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</si>
  <si>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</si>
  <si>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</si>
  <si>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</si>
  <si>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</si>
  <si>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</si>
  <si>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</si>
  <si>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</si>
  <si>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</si>
  <si>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</si>
  <si>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</si>
  <si>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</si>
  <si>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</si>
  <si>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</si>
  <si>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</si>
  <si>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</si>
  <si>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</si>
  <si>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</si>
  <si>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</si>
  <si>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</si>
  <si>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</si>
  <si>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</si>
  <si>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</si>
  <si>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</si>
  <si>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</si>
  <si>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</si>
  <si>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</si>
  <si>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</si>
  <si>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</si>
  <si>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</si>
  <si>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</si>
  <si>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</si>
  <si>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</si>
  <si>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</si>
  <si>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</si>
  <si>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</si>
  <si>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</si>
  <si>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</si>
  <si>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</si>
  <si>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</si>
  <si>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</si>
  <si>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</si>
  <si>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</si>
  <si>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</si>
  <si>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</si>
  <si>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</si>
  <si>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</si>
  <si>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</si>
  <si>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</si>
  <si>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</si>
  <si>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</si>
  <si>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</si>
  <si>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</si>
  <si>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</si>
  <si>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</si>
  <si>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</si>
  <si>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</si>
  <si>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</si>
  <si>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</si>
  <si>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</si>
  <si>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</si>
  <si>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</si>
  <si>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</si>
  <si>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</si>
  <si>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</si>
  <si>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</si>
  <si>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</si>
  <si>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</si>
  <si>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</si>
  <si>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</si>
  <si>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</si>
  <si>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</si>
  <si>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</si>
  <si>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</si>
  <si>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</si>
  <si>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</si>
  <si>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</si>
  <si>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</si>
  <si>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</si>
  <si>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</si>
  <si>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</si>
  <si>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</si>
  <si>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</si>
  <si>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</si>
  <si>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</si>
  <si>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</si>
  <si>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</si>
  <si>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</si>
  <si>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</si>
  <si>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</si>
  <si>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</si>
  <si>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</si>
  <si>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</si>
  <si>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</si>
  <si>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</si>
  <si>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</si>
  <si>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</si>
  <si>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</si>
  <si>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</si>
  <si>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</si>
  <si>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</si>
  <si>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</si>
  <si>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</si>
  <si>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</si>
  <si>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</si>
  <si>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</si>
  <si>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</si>
  <si>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</si>
  <si>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</si>
  <si>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</si>
  <si>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</si>
  <si>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</si>
  <si>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</si>
  <si>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</si>
  <si>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</si>
  <si>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</si>
  <si>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</si>
  <si>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</si>
  <si>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</si>
  <si>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</si>
  <si>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</si>
  <si>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</si>
  <si>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</si>
  <si>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</si>
  <si>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</si>
  <si>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</si>
  <si>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</si>
  <si>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</si>
  <si>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</si>
  <si>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</si>
  <si>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</si>
  <si>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</si>
  <si>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</si>
  <si>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</si>
  <si>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</si>
  <si>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</si>
  <si>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</si>
  <si>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</si>
  <si>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</si>
  <si>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</si>
  <si>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</si>
  <si>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</si>
  <si>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</si>
  <si>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</si>
  <si>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</si>
  <si>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</si>
  <si>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</si>
  <si>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</si>
  <si>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</si>
  <si>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</si>
  <si>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</si>
  <si>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</si>
  <si>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</si>
  <si>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</si>
  <si>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</si>
  <si>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</si>
  <si>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</si>
  <si>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</si>
  <si>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</si>
  <si>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</si>
  <si>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</si>
  <si>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</si>
  <si>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</si>
  <si>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</si>
  <si>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</si>
  <si>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</si>
  <si>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</si>
  <si>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</si>
  <si>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</si>
  <si>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</si>
  <si>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</si>
  <si>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</si>
  <si>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</si>
  <si>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</si>
  <si>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</si>
  <si>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</si>
  <si>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</si>
  <si>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</si>
  <si>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</si>
  <si>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</si>
  <si>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</si>
  <si>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</si>
  <si>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</si>
  <si>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</si>
  <si>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</si>
  <si>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</si>
  <si>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</si>
  <si>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</si>
  <si>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</si>
  <si>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</si>
  <si>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</si>
  <si>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</si>
  <si>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</si>
  <si>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</si>
  <si>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</si>
  <si>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</si>
  <si>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</si>
  <si>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</si>
  <si>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</si>
  <si>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</si>
  <si>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</si>
  <si>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</si>
  <si>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</si>
  <si>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</si>
  <si>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</si>
  <si>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</si>
  <si>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</si>
  <si>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</si>
  <si>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</si>
  <si>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</si>
  <si>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</si>
  <si>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</si>
  <si>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</si>
  <si>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</si>
  <si>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</si>
  <si>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</si>
  <si>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</si>
  <si>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</si>
  <si>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</si>
  <si>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</si>
  <si>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</si>
  <si>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</si>
  <si>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</si>
  <si>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</si>
  <si>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</si>
  <si>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</si>
  <si>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</si>
  <si>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</si>
  <si>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</si>
  <si>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</si>
  <si>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</si>
  <si>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</si>
  <si>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</si>
  <si>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</si>
  <si>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</si>
  <si>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</si>
  <si>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</si>
  <si>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</si>
  <si>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</si>
  <si>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</si>
  <si>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</si>
  <si>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</si>
  <si>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</si>
  <si>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</si>
  <si>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</si>
  <si>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</si>
  <si>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</si>
  <si>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</si>
  <si>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</si>
  <si>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</si>
  <si>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</si>
  <si>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</si>
  <si>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</si>
  <si>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</si>
  <si>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</si>
  <si>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</si>
  <si>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</si>
  <si>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</si>
  <si>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</si>
  <si>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</si>
  <si>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</si>
  <si>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</si>
  <si>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</si>
  <si>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</si>
  <si>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</si>
  <si>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</si>
  <si>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</si>
  <si>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</si>
  <si>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</si>
  <si>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</si>
  <si>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</si>
  <si>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</si>
  <si>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</si>
  <si>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</si>
  <si>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</si>
  <si>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</si>
  <si>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</si>
  <si>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</si>
  <si>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</si>
  <si>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</si>
  <si>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</si>
  <si>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</si>
  <si>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</si>
  <si>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</si>
  <si>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</si>
  <si>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</si>
  <si>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</si>
  <si>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</si>
  <si>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</si>
  <si>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</si>
  <si>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</si>
  <si>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</si>
  <si>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</si>
  <si>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</si>
  <si>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</si>
  <si>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</si>
  <si>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</si>
  <si>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</si>
  <si>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</si>
  <si>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</si>
  <si>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</si>
  <si>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</si>
  <si>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</si>
  <si>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</si>
  <si>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</si>
  <si>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</si>
  <si>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</si>
  <si>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</si>
  <si>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</si>
  <si>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</si>
  <si>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</si>
  <si>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</si>
  <si>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</si>
  <si>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</si>
  <si>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</si>
  <si>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</si>
  <si>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</si>
  <si>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</si>
  <si>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</si>
  <si>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</si>
  <si>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</si>
  <si>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</si>
  <si>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</si>
  <si>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</si>
  <si>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</si>
  <si>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</si>
  <si>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</si>
  <si>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</si>
  <si>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</si>
  <si>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</si>
  <si>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</si>
  <si>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</si>
  <si>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</si>
  <si>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</si>
  <si>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</si>
  <si>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</si>
  <si>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</si>
  <si>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</si>
  <si>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</si>
  <si>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</si>
  <si>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</si>
  <si>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</si>
  <si>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</si>
  <si>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</si>
  <si>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</si>
  <si>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</si>
  <si>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</si>
  <si>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</si>
  <si>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</si>
  <si>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</si>
  <si>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</si>
  <si>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</si>
  <si>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</si>
  <si>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</si>
  <si>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</si>
  <si>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</si>
  <si>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</si>
  <si>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</si>
  <si>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</si>
  <si>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</si>
  <si>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</si>
  <si>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</si>
  <si>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</si>
  <si>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</si>
  <si>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</si>
  <si>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</si>
  <si>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</si>
  <si>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</si>
  <si>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</si>
  <si>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</si>
  <si>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</si>
  <si>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</si>
  <si>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</si>
  <si>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</si>
  <si>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</si>
  <si>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</si>
  <si>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</si>
  <si>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</si>
  <si>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</si>
  <si>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</si>
  <si>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</si>
  <si>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</si>
  <si>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</si>
  <si>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</si>
  <si>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</si>
  <si>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</si>
  <si>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</si>
  <si>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</si>
  <si>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</si>
  <si>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</si>
  <si>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</si>
  <si>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</si>
  <si>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</si>
  <si>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</si>
  <si>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</si>
  <si>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</si>
  <si>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</si>
  <si>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</si>
  <si>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</si>
  <si>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</si>
  <si>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</si>
  <si>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</si>
  <si>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</si>
  <si>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</si>
  <si>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</si>
  <si>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</si>
  <si>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</si>
  <si>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</si>
  <si>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</si>
  <si>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</si>
  <si>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</si>
  <si>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</si>
  <si>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</si>
  <si>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</si>
  <si>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</si>
  <si>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</si>
  <si>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</si>
  <si>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</si>
  <si>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</si>
  <si>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</si>
  <si>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</si>
  <si>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</si>
  <si>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</si>
  <si>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</si>
  <si>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</si>
  <si>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</si>
  <si>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</si>
  <si>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</si>
  <si>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</si>
  <si>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</si>
  <si>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</si>
  <si>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</si>
  <si>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</si>
  <si>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</si>
  <si>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</si>
  <si>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</si>
  <si>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</si>
  <si>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</si>
  <si>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</si>
  <si>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</si>
  <si>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</si>
  <si>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</si>
  <si>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</si>
  <si>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</si>
  <si>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</si>
  <si>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</si>
  <si>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</si>
  <si>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</si>
  <si>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</si>
  <si>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</si>
  <si>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</si>
  <si>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</si>
  <si>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</si>
  <si>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</si>
  <si>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</si>
  <si>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</si>
  <si>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</si>
  <si>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</si>
  <si>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</si>
  <si>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</si>
  <si>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</si>
  <si>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</si>
  <si>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</si>
  <si>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</si>
  <si>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</si>
  <si>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</si>
  <si>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</si>
  <si>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</si>
  <si>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</si>
  <si>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</si>
  <si>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</si>
  <si>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</si>
  <si>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</si>
  <si>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</si>
  <si>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</si>
  <si>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</si>
  <si>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</si>
  <si>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</si>
  <si>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</si>
  <si>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</si>
  <si>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</si>
  <si>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</si>
  <si>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</si>
  <si>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</si>
  <si>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</si>
  <si>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</si>
  <si>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</si>
  <si>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</si>
  <si>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</si>
  <si>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</si>
  <si>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</si>
  <si>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</si>
  <si>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</si>
  <si>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</si>
  <si>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</si>
  <si>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</si>
  <si>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</si>
  <si>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</si>
  <si>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</si>
  <si>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</si>
  <si>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</si>
  <si>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</si>
  <si>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</si>
  <si>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</si>
  <si>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</si>
  <si>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</si>
  <si>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</si>
  <si>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</si>
  <si>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</si>
  <si>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</si>
  <si>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</si>
  <si>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</si>
  <si>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</si>
  <si>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</si>
  <si>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</si>
  <si>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</si>
  <si>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</si>
  <si>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</si>
  <si>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</si>
  <si>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</si>
  <si>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</si>
  <si>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</si>
  <si>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</si>
  <si>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</si>
  <si>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</si>
  <si>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</si>
  <si>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</si>
  <si>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</si>
  <si>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</si>
  <si>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</si>
  <si>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</si>
  <si>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</si>
  <si>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</si>
  <si>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</si>
  <si>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</si>
  <si>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</si>
  <si>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</si>
  <si>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</si>
  <si>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</si>
  <si>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</si>
  <si>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</si>
  <si>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</si>
  <si>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</si>
  <si>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</si>
  <si>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</si>
  <si>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</si>
  <si>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</si>
  <si>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</si>
  <si>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</si>
  <si>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</si>
  <si>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</si>
  <si>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</si>
  <si>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</si>
  <si>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</si>
  <si>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</si>
  <si>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</si>
  <si>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</si>
  <si>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</si>
  <si>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</si>
  <si>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</si>
  <si>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</si>
  <si>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</si>
  <si>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</si>
  <si>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</si>
  <si>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</si>
  <si>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</si>
  <si>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</si>
  <si>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</si>
  <si>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</si>
  <si>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</si>
  <si>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</si>
  <si>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</si>
  <si>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</si>
  <si>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</si>
  <si>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</si>
  <si>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</si>
  <si>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</si>
  <si>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</si>
  <si>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</si>
  <si>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</si>
  <si>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</si>
  <si>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</si>
  <si>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</si>
  <si>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</si>
  <si>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</si>
  <si>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</si>
  <si>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</si>
  <si>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</si>
  <si>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</si>
  <si>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</si>
  <si>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</si>
  <si>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</si>
  <si>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</si>
  <si>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</si>
  <si>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</si>
  <si>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</si>
  <si>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</si>
  <si>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</si>
  <si>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</si>
  <si>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</si>
  <si>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</si>
  <si>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</si>
  <si>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</si>
  <si>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</si>
  <si>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</si>
  <si>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</si>
  <si>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</si>
  <si>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</si>
  <si>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</si>
  <si>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</si>
  <si>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</si>
  <si>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</si>
  <si>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</si>
  <si>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</si>
  <si>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</si>
  <si>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</si>
  <si>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</si>
  <si>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</si>
  <si>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</si>
  <si>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</si>
  <si>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</si>
  <si>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</si>
  <si>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</si>
  <si>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</si>
  <si>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</si>
  <si>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</si>
  <si>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</si>
  <si>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</si>
  <si>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</si>
  <si>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</si>
  <si>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</si>
  <si>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</si>
  <si>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</si>
  <si>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</si>
  <si>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</si>
  <si>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</si>
  <si>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</si>
  <si>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</si>
  <si>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</si>
  <si>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</si>
  <si>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</si>
  <si>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</si>
  <si>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</si>
  <si>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</si>
  <si>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</si>
  <si>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</si>
  <si>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</si>
  <si>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</si>
  <si>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</si>
  <si>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</si>
  <si>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</si>
  <si>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</si>
  <si>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</si>
  <si>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</si>
  <si>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</si>
  <si>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</si>
  <si>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</si>
  <si>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</si>
  <si>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</si>
  <si>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</si>
  <si>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</si>
  <si>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</si>
  <si>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</si>
  <si>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</si>
  <si>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</si>
  <si>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</si>
  <si>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</si>
  <si>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</si>
  <si>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</si>
  <si>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</si>
  <si>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</si>
  <si>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</si>
  <si>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</si>
  <si>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</si>
  <si>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</si>
  <si>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</si>
  <si>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</si>
  <si>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</si>
  <si>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</si>
  <si>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</si>
  <si>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</si>
  <si>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</si>
  <si>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</si>
  <si>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</si>
  <si>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</si>
  <si>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</si>
  <si>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</si>
  <si>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</si>
  <si>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</si>
  <si>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</si>
  <si>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</si>
  <si>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</si>
  <si>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</si>
  <si>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</si>
  <si>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</si>
  <si>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</si>
  <si>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</si>
  <si>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</si>
  <si>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</si>
  <si>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</si>
  <si>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</si>
  <si>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</si>
  <si>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</si>
  <si>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</si>
  <si>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</si>
  <si>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</si>
  <si>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</si>
  <si>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</si>
  <si>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</si>
  <si>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</si>
  <si>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</si>
  <si>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</si>
  <si>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</si>
  <si>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</si>
  <si>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</si>
  <si>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</si>
  <si>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</si>
  <si>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</si>
  <si>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</si>
  <si>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</si>
  <si>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</si>
  <si>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</si>
  <si>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</si>
  <si>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</si>
  <si>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</si>
  <si>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</si>
  <si>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</si>
  <si>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</si>
  <si>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</si>
  <si>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</si>
  <si>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</si>
  <si>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</si>
  <si>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</si>
  <si>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</si>
  <si>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</si>
  <si>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</si>
  <si>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</si>
  <si>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</si>
  <si>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</si>
  <si>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</si>
  <si>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</si>
  <si>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</si>
  <si>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</si>
  <si>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</si>
  <si>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</si>
  <si>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</si>
  <si>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</si>
  <si>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</si>
  <si>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</si>
  <si>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</si>
  <si>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</si>
  <si>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</si>
  <si>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</si>
  <si>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</si>
  <si>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</si>
  <si>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</si>
  <si>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</si>
  <si>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</si>
  <si>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</si>
  <si>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</si>
  <si>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</si>
  <si>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</si>
  <si>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</si>
  <si>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</si>
  <si>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</si>
  <si>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</si>
  <si>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</si>
  <si>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</si>
  <si>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</si>
  <si>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</si>
  <si>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</si>
  <si>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</si>
  <si>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</si>
  <si>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</si>
  <si>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</si>
  <si>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</si>
  <si>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</si>
  <si>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</si>
  <si>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</si>
  <si>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</si>
  <si>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</si>
  <si>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</si>
  <si>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</si>
  <si>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</si>
  <si>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</si>
  <si>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</si>
  <si>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</si>
  <si>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</si>
  <si>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</si>
  <si>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</si>
  <si>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</si>
  <si>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</si>
  <si>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</si>
  <si>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</si>
  <si>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</si>
  <si>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</si>
  <si>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</si>
  <si>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</si>
  <si>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</si>
  <si>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</si>
  <si>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</si>
  <si>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</si>
  <si>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</si>
  <si>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</si>
  <si>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</si>
  <si>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</si>
  <si>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</si>
  <si>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</si>
  <si>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</si>
  <si>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</si>
  <si>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</si>
  <si>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</si>
  <si>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</si>
  <si>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</si>
  <si>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</si>
  <si>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</si>
  <si>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</si>
  <si>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</si>
  <si>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</si>
  <si>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</si>
  <si>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</si>
  <si>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</si>
  <si>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</si>
  <si>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</si>
  <si>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</si>
  <si>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</si>
  <si>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</si>
  <si>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</si>
  <si>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</si>
  <si>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</si>
  <si>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</si>
  <si>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</si>
  <si>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</si>
  <si>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</si>
  <si>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</si>
  <si>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</si>
  <si>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</si>
  <si>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</si>
  <si>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</si>
  <si>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</si>
  <si>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</si>
  <si>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</si>
  <si>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</si>
  <si>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</si>
  <si>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</si>
  <si>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</si>
  <si>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</si>
  <si>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</si>
  <si>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</si>
  <si>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</si>
  <si>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</si>
  <si>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</si>
  <si>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</si>
  <si>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</si>
  <si>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</si>
  <si>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</si>
  <si>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</si>
  <si>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</si>
  <si>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</si>
  <si>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</si>
  <si>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</si>
  <si>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</si>
  <si>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</si>
  <si>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</si>
  <si>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</si>
  <si>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</si>
  <si>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</si>
  <si>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</si>
  <si>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</si>
  <si>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</si>
  <si>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</si>
  <si>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</si>
  <si>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</si>
  <si>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</si>
  <si>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</si>
  <si>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</si>
  <si>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</si>
  <si>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</si>
  <si>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</si>
  <si>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</si>
  <si>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</si>
  <si>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</si>
  <si>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</si>
  <si>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</si>
  <si>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</si>
  <si>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</si>
  <si>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</si>
  <si>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</si>
  <si>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</si>
  <si>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</si>
  <si>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</si>
  <si>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</si>
  <si>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</si>
  <si>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</si>
  <si>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</si>
  <si>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</si>
  <si>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</si>
  <si>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</si>
  <si>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</si>
  <si>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</si>
  <si>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</si>
  <si>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</si>
  <si>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</si>
  <si>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</si>
  <si>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</si>
  <si>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</si>
  <si>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</si>
  <si>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</si>
  <si>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</si>
  <si>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</si>
  <si>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</si>
  <si>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</si>
  <si>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</si>
  <si>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</si>
  <si>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</si>
  <si>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</si>
  <si>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</si>
  <si>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</si>
  <si>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</si>
  <si>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</si>
  <si>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</si>
  <si>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</si>
  <si>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</si>
  <si>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</si>
  <si>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</si>
  <si>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</si>
  <si>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</si>
  <si>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</si>
  <si>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</si>
  <si>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</si>
  <si>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</si>
  <si>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</si>
  <si>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</si>
  <si>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</si>
  <si>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</si>
  <si>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</si>
  <si>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</si>
  <si>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</si>
  <si>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</si>
  <si>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</si>
  <si>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</si>
  <si>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</si>
  <si>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</si>
  <si>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</si>
  <si>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</si>
  <si>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</si>
  <si>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</si>
  <si>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</si>
  <si>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</si>
  <si>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</si>
  <si>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</si>
  <si>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</si>
  <si>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</si>
  <si>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</si>
  <si>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</si>
  <si>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</si>
  <si>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</si>
  <si>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</si>
  <si>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</si>
  <si>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</si>
  <si>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</si>
  <si>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</si>
  <si>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</si>
  <si>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</si>
  <si>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</si>
  <si>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</si>
  <si>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</si>
  <si>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</si>
  <si>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</si>
  <si>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</si>
  <si>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</si>
  <si>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</si>
  <si>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</si>
  <si>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</si>
  <si>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</si>
  <si>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</si>
  <si>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</si>
  <si>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</si>
  <si>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</si>
  <si>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</si>
  <si>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</si>
  <si>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</si>
  <si>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</si>
  <si>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</si>
  <si>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</si>
  <si>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</si>
  <si>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</si>
  <si>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</si>
  <si>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</si>
  <si>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</si>
  <si>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</si>
  <si>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</si>
  <si>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</si>
  <si>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</si>
  <si>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</si>
  <si>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</si>
  <si>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</si>
  <si>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</si>
  <si>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</si>
  <si>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</si>
  <si>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</si>
  <si>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</si>
  <si>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</si>
  <si>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</si>
  <si>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</si>
  <si>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</si>
  <si>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</si>
  <si>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</si>
  <si>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</si>
  <si>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</si>
  <si>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</si>
  <si>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</si>
  <si>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</si>
  <si>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</si>
  <si>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</si>
  <si>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</si>
  <si>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</si>
  <si>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</si>
  <si>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</si>
  <si>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</si>
  <si>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</si>
  <si>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</si>
  <si>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</si>
  <si>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</si>
  <si>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</si>
  <si>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</si>
  <si>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</si>
  <si>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</si>
  <si>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</si>
  <si>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</si>
  <si>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</si>
  <si>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</si>
  <si>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</si>
  <si>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</si>
  <si>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</si>
  <si>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</si>
  <si>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</si>
  <si>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</si>
  <si>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</si>
  <si>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</si>
  <si>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</si>
  <si>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</si>
  <si>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</si>
  <si>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</si>
  <si>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</si>
  <si>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</si>
  <si>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</si>
  <si>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</si>
  <si>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</si>
  <si>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</si>
  <si>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</si>
  <si>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</si>
  <si>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</si>
  <si>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</si>
  <si>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</si>
  <si>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</si>
  <si>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</si>
  <si>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</si>
  <si>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</si>
  <si>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</si>
  <si>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</si>
  <si>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</si>
  <si>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</si>
  <si>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</si>
  <si>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</si>
  <si>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</si>
  <si>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</si>
  <si>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</si>
  <si>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</si>
  <si>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</si>
  <si>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</si>
  <si>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</si>
  <si>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</si>
  <si>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</si>
  <si>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</si>
  <si>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</si>
  <si>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</si>
  <si>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</si>
  <si>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</si>
  <si>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</si>
  <si>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</si>
  <si>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</si>
  <si>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</si>
  <si>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</si>
  <si>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</si>
  <si>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</si>
  <si>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</si>
  <si>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</si>
  <si>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</si>
  <si>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</si>
  <si>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</si>
  <si>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</si>
  <si>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</si>
  <si>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</si>
  <si>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</si>
  <si>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</si>
  <si>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</si>
  <si>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</si>
  <si>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</si>
  <si>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</si>
  <si>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</si>
  <si>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</si>
  <si>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</si>
  <si>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</si>
  <si>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</si>
  <si>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</si>
  <si>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</si>
  <si>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</si>
  <si>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</si>
  <si>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</si>
  <si>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</si>
  <si>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</si>
  <si>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</si>
  <si>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</si>
  <si>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</si>
  <si>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</si>
  <si>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</si>
  <si>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</si>
  <si>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</si>
  <si>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</si>
  <si>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</si>
  <si>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</si>
  <si>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</si>
  <si>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</si>
  <si>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</si>
  <si>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</si>
  <si>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</si>
  <si>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</si>
  <si>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</si>
  <si>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</si>
  <si>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</si>
  <si>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</si>
  <si>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</si>
  <si>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</si>
  <si>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</si>
  <si>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</si>
  <si>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</si>
  <si>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</si>
  <si>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</si>
  <si>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</si>
  <si>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</si>
  <si>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</si>
  <si>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</si>
  <si>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</si>
  <si>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</si>
  <si>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</si>
  <si>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</si>
  <si>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</si>
  <si>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</si>
  <si>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</si>
  <si>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</si>
  <si>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</si>
  <si>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</si>
  <si>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</si>
  <si>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</si>
  <si>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</si>
  <si>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</si>
  <si>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</si>
  <si>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</si>
  <si>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</si>
  <si>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</si>
  <si>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</si>
  <si>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</si>
  <si>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</si>
  <si>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</si>
  <si>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</si>
  <si>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</si>
  <si>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</si>
  <si>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</si>
  <si>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</si>
  <si>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</si>
  <si>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</si>
  <si>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</si>
  <si>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</si>
  <si>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</si>
  <si>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</si>
  <si>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</si>
  <si>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</si>
  <si>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</si>
  <si>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</si>
  <si>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</si>
  <si>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</si>
  <si>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</si>
  <si>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</si>
  <si>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</si>
  <si>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</si>
  <si>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</si>
  <si>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</si>
  <si>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</si>
  <si>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</si>
  <si>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</si>
  <si>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</si>
  <si>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</si>
  <si>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</si>
  <si>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</si>
  <si>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</si>
  <si>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</si>
  <si>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</si>
  <si>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</si>
  <si>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</si>
  <si>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</si>
  <si>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</si>
  <si>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</si>
  <si>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</si>
  <si>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</si>
  <si>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</si>
  <si>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</si>
  <si>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</si>
  <si>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</si>
  <si>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</si>
  <si>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</si>
  <si>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</si>
  <si>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</si>
  <si>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</si>
  <si>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</si>
  <si>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</si>
  <si>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</si>
  <si>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</si>
  <si>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</si>
  <si>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</si>
  <si>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</si>
  <si>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</si>
  <si>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</si>
  <si>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</si>
  <si>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</si>
  <si>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</si>
  <si>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</si>
  <si>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</si>
  <si>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</si>
  <si>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</si>
  <si>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</si>
  <si>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</si>
  <si>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</si>
  <si>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</si>
  <si>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</si>
  <si>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</si>
  <si>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</si>
  <si>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</si>
  <si>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</si>
  <si>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</si>
  <si>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</si>
  <si>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</si>
  <si>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</si>
  <si>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</si>
  <si>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</si>
  <si>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</si>
  <si>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</si>
  <si>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</si>
  <si>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</si>
  <si>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</si>
  <si>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</si>
  <si>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</si>
  <si>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</si>
  <si>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</si>
  <si>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</si>
  <si>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</si>
  <si>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</si>
  <si>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</si>
  <si>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</si>
  <si>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</si>
  <si>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</si>
  <si>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</si>
  <si>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</si>
  <si>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</si>
  <si>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</si>
  <si>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</si>
  <si>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</si>
  <si>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</si>
  <si>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</si>
  <si>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</si>
  <si>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</si>
  <si>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</si>
  <si>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</si>
  <si>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</si>
  <si>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</si>
  <si>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</si>
  <si>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</si>
  <si>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</si>
  <si>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</si>
  <si>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</si>
  <si>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</si>
  <si>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</si>
  <si>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</si>
  <si>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</si>
  <si>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</si>
  <si>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</si>
  <si>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</si>
  <si>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</si>
  <si>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</si>
  <si>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</si>
  <si>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</si>
  <si>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</si>
  <si>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</si>
  <si>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</si>
  <si>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</si>
  <si>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</si>
  <si>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</si>
  <si>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</si>
  <si>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</si>
  <si>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</si>
  <si>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</si>
  <si>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</si>
  <si>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</si>
  <si>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</si>
  <si>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</si>
  <si>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</si>
  <si>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</si>
  <si>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</si>
  <si>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</si>
  <si>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</si>
  <si>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</si>
  <si>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</si>
  <si>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</si>
  <si>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</si>
  <si>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</si>
  <si>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</si>
  <si>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</si>
  <si>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</si>
  <si>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</si>
  <si>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</si>
  <si>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</si>
  <si>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</si>
  <si>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</si>
  <si>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</si>
  <si>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</si>
  <si>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</si>
  <si>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</si>
  <si>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</si>
  <si>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</si>
  <si>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</si>
  <si>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</si>
  <si>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</si>
  <si>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</si>
  <si>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</si>
  <si>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</si>
  <si>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</si>
  <si>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</si>
  <si>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</si>
  <si>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</si>
  <si>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</si>
  <si>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</si>
  <si>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</si>
  <si>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</si>
  <si>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</si>
  <si>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</si>
  <si>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</si>
  <si>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</si>
  <si>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</si>
  <si>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</si>
  <si>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</si>
  <si>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</si>
  <si>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</si>
  <si>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</si>
  <si>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</si>
  <si>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</si>
  <si>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</si>
  <si>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</si>
  <si>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</si>
  <si>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</si>
  <si>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</si>
  <si>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</si>
  <si>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</si>
  <si>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</si>
  <si>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</si>
  <si>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</si>
  <si>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</si>
  <si>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</si>
  <si>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</si>
  <si>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</si>
  <si>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</si>
  <si>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</si>
  <si>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</si>
  <si>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</si>
  <si>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</si>
  <si>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</si>
  <si>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</si>
  <si>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</si>
  <si>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</si>
  <si>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</si>
  <si>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</si>
  <si>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</si>
  <si>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</si>
  <si>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</si>
  <si>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</si>
  <si>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</si>
  <si>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</si>
  <si>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</si>
  <si>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</si>
  <si>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</si>
  <si>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</si>
  <si>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</si>
  <si>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</si>
  <si>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</si>
  <si>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</si>
  <si>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</si>
  <si>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</si>
  <si>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</si>
  <si>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</si>
  <si>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</si>
  <si>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</si>
  <si>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</si>
  <si>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</si>
  <si>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</si>
  <si>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</si>
  <si>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</si>
  <si>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</si>
  <si>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</si>
  <si>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</si>
  <si>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</si>
  <si>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</si>
  <si>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</si>
  <si>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</si>
  <si>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</si>
  <si>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</si>
  <si>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</si>
  <si>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</si>
  <si>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</si>
  <si>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</si>
  <si>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</si>
  <si>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</si>
  <si>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</si>
  <si>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</si>
  <si>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</si>
  <si>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</si>
  <si>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</si>
  <si>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</si>
  <si>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</si>
  <si>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</si>
  <si>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</si>
  <si>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</si>
  <si>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</si>
  <si>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</si>
  <si>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</si>
  <si>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</si>
  <si>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</si>
  <si>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</si>
  <si>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</si>
  <si>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</si>
  <si>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</si>
  <si>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</si>
  <si>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</si>
  <si>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</si>
  <si>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</si>
  <si>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</si>
  <si>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</si>
  <si>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</si>
  <si>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</si>
  <si>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</si>
  <si>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</si>
  <si>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</si>
  <si>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</si>
  <si>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</si>
  <si>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</si>
  <si>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</si>
  <si>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</si>
  <si>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</si>
  <si>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</si>
  <si>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</si>
  <si>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</si>
  <si>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</si>
  <si>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</si>
  <si>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</si>
  <si>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</si>
  <si>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</si>
  <si>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</si>
  <si>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</si>
  <si>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</si>
  <si>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</si>
  <si>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</si>
  <si>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</si>
  <si>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</si>
  <si>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</si>
  <si>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</si>
  <si>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</si>
  <si>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</si>
  <si>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</si>
  <si>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</si>
  <si>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</si>
  <si>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</si>
  <si>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</si>
  <si>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</si>
  <si>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</si>
  <si>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</si>
  <si>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</si>
  <si>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</si>
  <si>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</si>
  <si>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</si>
  <si>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</si>
  <si>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</si>
  <si>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</si>
  <si>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</si>
  <si>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</si>
  <si>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</si>
  <si>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</si>
  <si>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</si>
  <si>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</si>
  <si>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</si>
  <si>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</si>
  <si>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</si>
  <si>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</si>
  <si>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</si>
  <si>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</si>
  <si>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</si>
  <si>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</si>
  <si>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</si>
  <si>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</si>
  <si>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</si>
  <si>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</si>
  <si>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</si>
  <si>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</si>
  <si>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</si>
  <si>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</si>
  <si>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</si>
  <si>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</si>
  <si>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</si>
  <si>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</si>
  <si>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</si>
  <si>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</si>
  <si>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</si>
  <si>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</si>
  <si>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</si>
  <si>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</si>
  <si>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</si>
  <si>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</si>
  <si>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</si>
  <si>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</si>
  <si>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</si>
  <si>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</si>
  <si>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</si>
  <si>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</si>
  <si>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</si>
  <si>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</si>
  <si>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</si>
  <si>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</si>
  <si>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</si>
  <si>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</si>
  <si>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</si>
  <si>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</si>
  <si>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</si>
  <si>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</si>
  <si>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</si>
  <si>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</si>
  <si>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</si>
  <si>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</si>
  <si>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</si>
  <si>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</si>
  <si>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</si>
  <si>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</si>
  <si>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</si>
  <si>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</si>
  <si>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</si>
  <si>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</si>
  <si>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</si>
  <si>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</si>
  <si>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</si>
  <si>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</si>
  <si>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</si>
  <si>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</si>
  <si>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</si>
  <si>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</si>
  <si>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</si>
  <si>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</si>
  <si>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</si>
  <si>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</si>
  <si>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</si>
  <si>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</si>
  <si>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</si>
  <si>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</si>
  <si>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</si>
  <si>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</si>
  <si>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</si>
  <si>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</si>
  <si>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</si>
  <si>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</si>
  <si>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</si>
  <si>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</si>
  <si>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</si>
  <si>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</si>
  <si>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</si>
  <si>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</si>
  <si>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</si>
  <si>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</si>
  <si>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</si>
  <si>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</si>
  <si>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</si>
  <si>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</si>
  <si>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</si>
  <si>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</si>
  <si>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</si>
  <si>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</si>
  <si>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</si>
  <si>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</si>
  <si>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</si>
  <si>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</si>
  <si>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</si>
  <si>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</si>
  <si>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</si>
  <si>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</si>
  <si>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</si>
  <si>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</si>
  <si>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</si>
  <si>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</si>
  <si>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</si>
  <si>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</si>
  <si>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</si>
  <si>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</si>
  <si>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</si>
  <si>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</si>
  <si>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</si>
  <si>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</si>
  <si>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</si>
  <si>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</si>
  <si>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</si>
  <si>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</si>
  <si>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</si>
  <si>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</si>
  <si>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</si>
  <si>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</si>
  <si>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</si>
  <si>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</si>
  <si>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</si>
  <si>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</si>
  <si>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</si>
  <si>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</si>
  <si>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</si>
  <si>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</si>
  <si>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</si>
  <si>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</si>
  <si>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</si>
  <si>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</si>
  <si>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</si>
  <si>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</si>
  <si>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</si>
  <si>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</si>
  <si>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</si>
  <si>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</si>
  <si>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</si>
  <si>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</si>
  <si>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</si>
  <si>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</si>
  <si>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</si>
  <si>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</si>
  <si>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</si>
  <si>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</si>
  <si>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</si>
  <si>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</si>
  <si>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</si>
  <si>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</si>
  <si>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</si>
  <si>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</si>
  <si>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</si>
  <si>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</si>
  <si>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</si>
  <si>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</si>
  <si>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</si>
  <si>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</si>
  <si>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</si>
  <si>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</si>
  <si>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</si>
  <si>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</si>
  <si>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</si>
  <si>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</si>
  <si>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</si>
  <si>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</si>
  <si>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</si>
  <si>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</si>
  <si>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</si>
  <si>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</si>
  <si>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</si>
  <si>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</si>
  <si>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</si>
  <si>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</si>
  <si>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</si>
  <si>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</si>
  <si>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</si>
  <si>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</si>
  <si>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</si>
  <si>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</si>
  <si>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</si>
  <si>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</si>
  <si>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</si>
  <si>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</si>
  <si>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</si>
  <si>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</si>
  <si>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</si>
  <si>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</si>
  <si>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</si>
  <si>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</si>
  <si>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</si>
  <si>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</si>
  <si>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</si>
  <si>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</si>
  <si>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</si>
  <si>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</si>
  <si>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</si>
  <si>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</si>
  <si>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</si>
  <si>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</si>
  <si>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</si>
  <si>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</si>
  <si>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</si>
  <si>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</si>
  <si>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</si>
  <si>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</si>
  <si>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</si>
  <si>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</si>
  <si>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</si>
  <si>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</si>
  <si>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</si>
  <si>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</si>
  <si>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</si>
  <si>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</si>
  <si>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</si>
  <si>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</si>
  <si>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</si>
  <si>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</si>
  <si>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</si>
  <si>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</si>
  <si>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</si>
  <si>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</si>
  <si>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</si>
  <si>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</si>
  <si>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</si>
  <si>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</si>
  <si>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</si>
  <si>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</si>
  <si>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</si>
  <si>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</si>
  <si>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</si>
  <si>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</si>
  <si>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</si>
  <si>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</si>
  <si>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</si>
  <si>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</si>
  <si>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</si>
  <si>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</si>
  <si>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</si>
  <si>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</si>
  <si>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</si>
  <si>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</si>
  <si>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</si>
  <si>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</si>
  <si>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</si>
  <si>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</si>
  <si>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</si>
  <si>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</si>
  <si>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</si>
  <si>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</si>
  <si>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</si>
  <si>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</si>
  <si>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</si>
  <si>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</si>
  <si>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</si>
  <si>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</si>
  <si>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</si>
  <si>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</si>
  <si>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</si>
  <si>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</si>
  <si>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</si>
  <si>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</si>
  <si>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</si>
  <si>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</si>
  <si>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</si>
  <si>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</si>
  <si>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</si>
  <si>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</si>
  <si>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</si>
  <si>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</si>
  <si>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</si>
  <si>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</si>
  <si>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</si>
  <si>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</si>
  <si>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</si>
  <si>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</si>
  <si>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</si>
  <si>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</si>
  <si>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</si>
  <si>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</si>
  <si>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</si>
  <si>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</si>
  <si>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</si>
  <si>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</si>
  <si>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</si>
  <si>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</si>
  <si>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</si>
  <si>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</si>
  <si>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</si>
  <si>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</si>
  <si>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</si>
  <si>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</si>
  <si>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</si>
  <si>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</si>
  <si>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</si>
  <si>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</si>
  <si>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</si>
  <si>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</si>
  <si>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</si>
  <si>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</si>
  <si>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</si>
  <si>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</si>
  <si>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</si>
  <si>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</si>
  <si>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</si>
  <si>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</si>
  <si>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</si>
  <si>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</si>
  <si>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</si>
  <si>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</si>
  <si>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</si>
  <si>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</si>
  <si>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</si>
  <si>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</si>
  <si>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</si>
  <si>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</si>
  <si>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</si>
  <si>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</si>
  <si>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</si>
  <si>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</si>
  <si>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</si>
  <si>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</si>
  <si>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</si>
  <si>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</si>
  <si>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</si>
  <si>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</si>
  <si>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</si>
  <si>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</si>
  <si>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</si>
  <si>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</si>
  <si>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</si>
  <si>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</si>
  <si>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</si>
  <si>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</si>
  <si>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</si>
  <si>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</si>
  <si>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</si>
  <si>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</si>
  <si>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</si>
  <si>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</si>
  <si>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</si>
  <si>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</si>
  <si>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</si>
  <si>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</si>
  <si>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</si>
  <si>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</si>
  <si>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</si>
  <si>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</si>
  <si>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</si>
  <si>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</si>
  <si>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</si>
  <si>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</si>
  <si>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</si>
  <si>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</si>
  <si>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</si>
  <si>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</si>
  <si>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</si>
  <si>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</si>
  <si>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</si>
  <si>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</si>
  <si>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</si>
  <si>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</si>
  <si>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</si>
  <si>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</si>
  <si>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</si>
  <si>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</si>
  <si>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</si>
  <si>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</si>
  <si>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</si>
  <si>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</si>
  <si>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</si>
  <si>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</si>
  <si>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</si>
  <si>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</si>
  <si>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</si>
  <si>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</si>
  <si>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</si>
  <si>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</si>
  <si>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</si>
  <si>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</si>
  <si>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</si>
  <si>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</si>
  <si>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</si>
  <si>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</si>
  <si>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</si>
  <si>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</si>
  <si>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</si>
  <si>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</si>
  <si>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</si>
  <si>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</si>
  <si>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</si>
  <si>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</si>
  <si>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</si>
  <si>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</si>
  <si>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</si>
  <si>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</si>
  <si>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</si>
  <si>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</si>
  <si>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</si>
  <si>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</si>
  <si>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</si>
  <si>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</si>
  <si>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</si>
  <si>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</si>
  <si>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</si>
  <si>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</si>
  <si>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</si>
  <si>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</si>
  <si>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</si>
  <si>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</si>
  <si>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</si>
  <si>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</si>
  <si>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</si>
  <si>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</si>
  <si>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</si>
  <si>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</si>
  <si>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</si>
  <si>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</si>
  <si>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</si>
  <si>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</si>
  <si>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</si>
  <si>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</si>
  <si>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</si>
  <si>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</si>
  <si>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</si>
  <si>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</si>
  <si>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</si>
  <si>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</si>
  <si>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</si>
  <si>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</si>
  <si>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</si>
  <si>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</si>
  <si>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</si>
  <si>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</si>
  <si>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</si>
  <si>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</si>
  <si>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</si>
  <si>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</si>
  <si>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</si>
  <si>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</si>
  <si>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</si>
  <si>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</si>
  <si>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</si>
  <si>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</si>
  <si>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</si>
  <si>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</si>
  <si>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</si>
  <si>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</si>
  <si>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</si>
  <si>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</si>
  <si>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</si>
  <si>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</si>
  <si>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</si>
  <si>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</si>
  <si>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</si>
  <si>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</si>
  <si>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</si>
  <si>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</si>
  <si>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</si>
  <si>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</si>
  <si>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</si>
  <si>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</si>
  <si>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</si>
  <si>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</si>
  <si>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</si>
  <si>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</si>
  <si>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</si>
  <si>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</si>
  <si>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</si>
  <si>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</si>
  <si>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</si>
  <si>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</si>
  <si>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</si>
  <si>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</si>
  <si>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</si>
  <si>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</si>
  <si>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</si>
  <si>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</si>
  <si>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</si>
  <si>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</si>
  <si>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</si>
  <si>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</si>
  <si>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</si>
  <si>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</si>
  <si>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</si>
  <si>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</si>
  <si>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</si>
  <si>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</si>
  <si>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</si>
  <si>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</si>
  <si>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</si>
  <si>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</si>
  <si>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</si>
  <si>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</si>
  <si>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</si>
  <si>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</si>
  <si>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</si>
  <si>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</si>
  <si>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</si>
  <si>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</si>
  <si>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</si>
  <si>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</si>
  <si>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</si>
  <si>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</si>
  <si>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</si>
  <si>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</si>
  <si>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</si>
  <si>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</si>
  <si>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</si>
  <si>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</si>
  <si>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</si>
  <si>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</si>
  <si>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</si>
  <si>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</si>
  <si>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</si>
  <si>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</si>
  <si>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</si>
  <si>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</si>
  <si>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</si>
  <si>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</si>
  <si>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</si>
  <si>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</si>
  <si>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</si>
  <si>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</si>
  <si>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</si>
  <si>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</si>
  <si>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</si>
  <si>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</si>
  <si>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</si>
  <si>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</si>
  <si>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</si>
  <si>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</si>
  <si>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</si>
  <si>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</si>
  <si>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</si>
  <si>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</si>
  <si>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</si>
  <si>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</si>
  <si>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</si>
  <si>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</si>
  <si>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</si>
  <si>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</si>
  <si>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</si>
  <si>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</si>
  <si>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</si>
  <si>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</si>
  <si>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</si>
  <si>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</si>
  <si>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</si>
  <si>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</si>
  <si>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</si>
  <si>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</si>
  <si>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</si>
  <si>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</si>
  <si>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</si>
  <si>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</si>
  <si>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</si>
  <si>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</si>
  <si>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</si>
  <si>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</si>
  <si>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</si>
  <si>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</si>
  <si>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</si>
  <si>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</si>
  <si>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</si>
  <si>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</si>
  <si>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</si>
  <si>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</si>
  <si>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</si>
  <si>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</si>
  <si>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</si>
  <si>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</si>
  <si>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</si>
  <si>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</si>
  <si>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</si>
  <si>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</si>
  <si>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</si>
  <si>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</si>
  <si>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</si>
  <si>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</si>
  <si>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</si>
  <si>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</si>
  <si>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</si>
  <si>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</si>
  <si>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</si>
  <si>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</si>
  <si>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</si>
  <si>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</si>
  <si>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</si>
  <si>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</si>
  <si>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</si>
  <si>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</si>
  <si>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</si>
  <si>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</si>
  <si>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</si>
  <si>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</si>
  <si>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</si>
  <si>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</si>
  <si>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</si>
  <si>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</si>
  <si>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</si>
  <si>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</si>
  <si>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</si>
  <si>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</si>
  <si>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</si>
  <si>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</si>
  <si>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</si>
  <si>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</si>
  <si>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</si>
  <si>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</si>
  <si>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</si>
  <si>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</si>
  <si>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</si>
  <si>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</si>
  <si>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</si>
  <si>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</si>
  <si>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</si>
  <si>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</si>
  <si>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</si>
  <si>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</si>
  <si>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</si>
  <si>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</si>
  <si>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</si>
  <si>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</si>
  <si>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</si>
  <si>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</si>
  <si>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</si>
  <si>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</si>
  <si>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</si>
  <si>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</si>
  <si>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</si>
  <si>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</si>
  <si>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</si>
  <si>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</si>
  <si>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</si>
  <si>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</si>
  <si>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</si>
  <si>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</si>
  <si>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</si>
  <si>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</si>
  <si>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</si>
  <si>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</si>
  <si>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</si>
  <si>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</si>
  <si>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</si>
  <si>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</si>
  <si>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</si>
  <si>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</si>
  <si>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</si>
  <si>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</si>
  <si>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</si>
  <si>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</si>
  <si>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</si>
  <si>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</si>
  <si>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</si>
  <si>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</si>
  <si>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</si>
  <si>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</si>
  <si>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</si>
  <si>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</si>
  <si>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</si>
  <si>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</si>
  <si>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</si>
  <si>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</si>
  <si>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</si>
  <si>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</si>
  <si>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</si>
  <si>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</si>
  <si>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</si>
  <si>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</si>
  <si>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</si>
  <si>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</si>
  <si>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</si>
  <si>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</si>
  <si>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</si>
  <si>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</si>
  <si>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</si>
  <si>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</si>
  <si>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</si>
  <si>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</si>
  <si>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</si>
  <si>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</si>
  <si>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</si>
  <si>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</si>
  <si>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</si>
  <si>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</si>
  <si>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</si>
  <si>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</si>
  <si>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</si>
  <si>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</si>
  <si>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</si>
  <si>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</si>
  <si>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</si>
  <si>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</si>
  <si>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</si>
  <si>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</si>
  <si>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</si>
  <si>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</si>
  <si>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</si>
  <si>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</si>
  <si>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</si>
  <si>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</si>
  <si>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</si>
  <si>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</si>
  <si>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</si>
  <si>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</si>
  <si>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</si>
  <si>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</si>
  <si>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</si>
  <si>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</si>
  <si>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</si>
  <si>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</si>
  <si>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</si>
  <si>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</si>
  <si>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</si>
  <si>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</si>
  <si>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</si>
  <si>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</si>
  <si>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</si>
  <si>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</si>
  <si>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</si>
  <si>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</si>
  <si>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</si>
  <si>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</si>
  <si>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</si>
  <si>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</si>
  <si>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</si>
  <si>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</si>
  <si>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</si>
  <si>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</si>
  <si>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</si>
  <si>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</si>
  <si>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</si>
  <si>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</si>
  <si>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</si>
  <si>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</si>
  <si>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</si>
  <si>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</si>
  <si>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</si>
  <si>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</si>
  <si>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</si>
  <si>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</si>
  <si>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</si>
  <si>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</si>
  <si>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</si>
  <si>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</si>
  <si>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</si>
  <si>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</si>
  <si>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</si>
  <si>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</si>
  <si>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</si>
  <si>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</si>
  <si>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</si>
  <si>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</si>
  <si>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</si>
  <si>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</si>
  <si>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</si>
  <si>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</si>
  <si>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</si>
  <si>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</si>
  <si>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</si>
  <si>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</si>
  <si>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</si>
  <si>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</si>
  <si>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</si>
  <si>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</si>
  <si>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</si>
  <si>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</si>
  <si>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</si>
  <si>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</si>
  <si>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</si>
  <si>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</si>
  <si>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</si>
  <si>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</si>
  <si>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</si>
  <si>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</si>
  <si>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</si>
  <si>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</si>
  <si>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</si>
  <si>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</si>
  <si>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</si>
  <si>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</si>
  <si>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</si>
  <si>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</si>
  <si>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</si>
  <si>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</si>
  <si>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</si>
  <si>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</si>
  <si>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</si>
  <si>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</si>
  <si>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</si>
  <si>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</si>
  <si>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</si>
  <si>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</si>
  <si>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</si>
  <si>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</si>
  <si>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</si>
  <si>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</si>
  <si>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</si>
  <si>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</si>
  <si>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</si>
  <si>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</si>
  <si>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</si>
  <si>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</si>
  <si>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</si>
  <si>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</si>
  <si>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</si>
  <si>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</si>
  <si>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</si>
  <si>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</si>
  <si>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</si>
  <si>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</si>
  <si>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</si>
  <si>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</si>
  <si>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</si>
  <si>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</si>
  <si>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</si>
  <si>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</si>
  <si>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</si>
  <si>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</si>
  <si>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</si>
  <si>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</si>
  <si>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</si>
  <si>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</si>
  <si>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</si>
  <si>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</si>
  <si>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</si>
  <si>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</si>
  <si>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</si>
  <si>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</si>
  <si>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</si>
  <si>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</si>
  <si>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</si>
  <si>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</si>
  <si>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</si>
  <si>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</si>
  <si>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</si>
  <si>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</si>
  <si>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</si>
  <si>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</si>
  <si>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</si>
  <si>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</si>
  <si>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</si>
  <si>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</si>
  <si>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</si>
  <si>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</si>
  <si>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</si>
  <si>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</si>
  <si>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</si>
  <si>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</si>
  <si>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</si>
  <si>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</si>
  <si>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</si>
  <si>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</si>
  <si>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</si>
  <si>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</si>
  <si>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</si>
  <si>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</si>
  <si>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</si>
  <si>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</si>
  <si>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</si>
  <si>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</si>
  <si>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</si>
  <si>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</si>
  <si>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</si>
  <si>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</si>
  <si>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</si>
  <si>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</si>
  <si>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</si>
  <si>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</si>
  <si>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</si>
  <si>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</si>
  <si>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</si>
  <si>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</si>
  <si>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</si>
  <si>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</si>
  <si>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</si>
  <si>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</si>
  <si>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</si>
  <si>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</si>
  <si>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</si>
  <si>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</si>
  <si>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</si>
  <si>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</si>
  <si>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</si>
  <si>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</si>
  <si>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</si>
  <si>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</si>
  <si>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</si>
  <si>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</si>
  <si>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</si>
  <si>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</si>
  <si>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</si>
  <si>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</si>
  <si>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</si>
  <si>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</si>
  <si>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</si>
  <si>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</si>
  <si>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</si>
  <si>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</si>
  <si>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</si>
  <si>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</si>
  <si>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</si>
  <si>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</si>
  <si>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</si>
  <si>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</si>
  <si>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</si>
  <si>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</si>
  <si>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</si>
  <si>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</si>
  <si>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</si>
  <si>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</si>
  <si>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</si>
  <si>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</si>
  <si>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</si>
  <si>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</si>
  <si>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</si>
  <si>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</si>
  <si>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</si>
  <si>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</si>
  <si>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</si>
  <si>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</si>
  <si>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</si>
  <si>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</si>
  <si>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</si>
  <si>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</si>
  <si>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</si>
  <si>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</si>
  <si>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</si>
  <si>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</si>
  <si>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</si>
  <si>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</si>
  <si>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</si>
  <si>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</si>
  <si>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</si>
  <si>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</si>
  <si>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</si>
  <si>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</si>
  <si>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</si>
  <si>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</si>
  <si>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</si>
  <si>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</si>
  <si>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</si>
  <si>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</si>
  <si>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</si>
  <si>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</si>
  <si>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</si>
  <si>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</si>
  <si>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</si>
  <si>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</si>
  <si>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</si>
  <si>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</si>
  <si>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</si>
  <si>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</si>
  <si>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</si>
  <si>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</si>
  <si>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</si>
  <si>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</si>
  <si>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</si>
  <si>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</si>
  <si>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</si>
  <si>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</si>
  <si>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</si>
  <si>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</si>
  <si>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</si>
  <si>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</si>
  <si>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</si>
  <si>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</si>
  <si>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</si>
  <si>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</si>
  <si>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</si>
  <si>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</si>
  <si>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</si>
  <si>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</si>
  <si>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</si>
  <si>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</si>
  <si>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</si>
  <si>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</si>
  <si>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</si>
  <si>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</si>
  <si>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</si>
  <si>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</si>
  <si>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</si>
  <si>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</si>
  <si>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</si>
  <si>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</si>
  <si>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</si>
  <si>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</si>
  <si>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</si>
  <si>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</si>
  <si>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</si>
  <si>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</si>
  <si>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</si>
  <si>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</si>
  <si>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</si>
  <si>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</si>
  <si>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</si>
  <si>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</si>
  <si>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</si>
  <si>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</si>
  <si>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</si>
  <si>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</si>
  <si>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</si>
  <si>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</si>
  <si>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</si>
  <si>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</si>
  <si>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</si>
  <si>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</si>
  <si>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</si>
  <si>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</si>
  <si>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</si>
  <si>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</si>
  <si>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</si>
  <si>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</si>
  <si>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</si>
  <si>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</si>
  <si>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</si>
  <si>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</si>
  <si>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</si>
  <si>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</si>
  <si>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</si>
  <si>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</si>
  <si>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</si>
  <si>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</si>
  <si>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</si>
  <si>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</si>
  <si>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</si>
  <si>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</si>
  <si>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</si>
  <si>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</si>
  <si>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</si>
  <si>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</si>
  <si>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</si>
  <si>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</si>
  <si>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</si>
  <si>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</si>
  <si>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</si>
  <si>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</si>
  <si>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</si>
  <si>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</si>
  <si>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</si>
  <si>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</si>
  <si>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</si>
  <si>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</si>
  <si>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</si>
  <si>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</si>
  <si>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</si>
  <si>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</si>
  <si>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</si>
  <si>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</si>
  <si>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</si>
  <si>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</si>
  <si>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</si>
  <si>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</si>
  <si>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</si>
  <si>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</si>
  <si>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</si>
  <si>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</si>
  <si>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</si>
  <si>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</si>
  <si>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</si>
  <si>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</si>
  <si>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</si>
  <si>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</si>
  <si>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</si>
  <si>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</si>
  <si>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</si>
  <si>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</si>
  <si>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</si>
  <si>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</si>
  <si>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</si>
  <si>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</si>
  <si>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</si>
  <si>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</si>
  <si>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</si>
  <si>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</si>
  <si>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</si>
  <si>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</si>
  <si>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</si>
  <si>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</si>
  <si>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</si>
  <si>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</si>
  <si>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</si>
  <si>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</si>
  <si>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</si>
  <si>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</si>
  <si>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</si>
  <si>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</si>
  <si>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</si>
  <si>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</si>
  <si>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</si>
  <si>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</si>
  <si>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</si>
  <si>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</si>
  <si>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</si>
  <si>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</si>
  <si>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</si>
  <si>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</si>
  <si>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</si>
  <si>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</si>
  <si>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</si>
  <si>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</si>
  <si>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</si>
  <si>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</si>
  <si>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</si>
  <si>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</si>
  <si>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</si>
  <si>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</si>
  <si>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</si>
  <si>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</si>
  <si>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</si>
  <si>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</si>
  <si>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</si>
  <si>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</si>
  <si>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</si>
  <si>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</si>
  <si>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</si>
  <si>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</si>
  <si>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</si>
  <si>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</si>
  <si>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</si>
  <si>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</si>
  <si>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</si>
  <si>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</si>
  <si>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</si>
  <si>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</si>
  <si>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</si>
  <si>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</si>
  <si>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</si>
  <si>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</si>
  <si>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</si>
  <si>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</si>
  <si>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</si>
  <si>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</si>
  <si>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</si>
  <si>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</si>
  <si>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</si>
  <si>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</si>
  <si>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</si>
  <si>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</si>
  <si>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</si>
  <si>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</si>
  <si>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</si>
  <si>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</si>
  <si>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</si>
  <si>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</si>
  <si>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</si>
  <si>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</si>
  <si>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</si>
  <si>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</si>
  <si>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</si>
  <si>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</si>
  <si>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</si>
  <si>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</si>
  <si>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</si>
  <si>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</si>
  <si>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</si>
  <si>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</si>
  <si>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</si>
  <si>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</si>
  <si>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</si>
  <si>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</si>
  <si>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</si>
  <si>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</si>
  <si>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</si>
  <si>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</si>
  <si>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</si>
  <si>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</si>
  <si>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</si>
  <si>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</si>
  <si>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</si>
  <si>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</si>
  <si>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</si>
  <si>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</si>
  <si>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</si>
  <si>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</si>
  <si>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</si>
  <si>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</si>
  <si>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</si>
  <si>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</si>
  <si>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</si>
  <si>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</si>
  <si>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</si>
  <si>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</si>
  <si>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</si>
  <si>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</si>
  <si>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</si>
  <si>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</si>
  <si>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</si>
  <si>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</si>
  <si>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</si>
  <si>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</si>
  <si>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</si>
  <si>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</si>
  <si>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</si>
  <si>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</si>
  <si>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</si>
  <si>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</si>
  <si>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</si>
  <si>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</si>
  <si>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</si>
  <si>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</si>
  <si>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</si>
  <si>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</si>
  <si>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</si>
  <si>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</si>
  <si>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</si>
  <si>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</si>
  <si>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</si>
  <si>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</si>
  <si>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</si>
  <si>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</si>
  <si>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</si>
  <si>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</si>
  <si>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</si>
  <si>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</si>
  <si>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</si>
  <si>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</si>
  <si>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</si>
  <si>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</si>
  <si>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</si>
  <si>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</si>
  <si>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</si>
  <si>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</si>
  <si>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</si>
  <si>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</si>
  <si>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</si>
  <si>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</si>
  <si>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</si>
  <si>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</si>
  <si>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</si>
  <si>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</si>
  <si>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</si>
  <si>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</si>
  <si>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</si>
  <si>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</si>
  <si>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</si>
  <si>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</si>
  <si>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</si>
  <si>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</si>
  <si>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</si>
  <si>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</si>
  <si>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</si>
  <si>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</si>
  <si>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</si>
  <si>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</si>
  <si>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</si>
  <si>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</si>
  <si>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</si>
  <si>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</si>
  <si>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</si>
  <si>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</si>
  <si>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</si>
  <si>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</si>
  <si>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</si>
  <si>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</si>
  <si>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</si>
  <si>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</si>
  <si>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</si>
  <si>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</si>
  <si>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</si>
  <si>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</si>
  <si>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</si>
  <si>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</si>
  <si>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</si>
  <si>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</si>
  <si>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</si>
  <si>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</si>
  <si>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</si>
  <si>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</si>
  <si>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</si>
  <si>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</si>
  <si>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</si>
  <si>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</si>
  <si>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</si>
  <si>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</si>
  <si>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</si>
  <si>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</si>
  <si>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</si>
  <si>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</si>
  <si>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</si>
  <si>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</si>
  <si>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</si>
  <si>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</si>
  <si>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</si>
  <si>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</si>
  <si>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</si>
  <si>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</si>
  <si>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</si>
  <si>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</si>
  <si>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</si>
  <si>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</si>
  <si>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</si>
  <si>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</si>
  <si>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</si>
  <si>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</si>
  <si>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</si>
  <si>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</si>
  <si>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</si>
  <si>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</si>
  <si>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</si>
  <si>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</si>
  <si>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</si>
  <si>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</si>
  <si>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</si>
  <si>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</si>
  <si>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</si>
  <si>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</si>
  <si>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</si>
  <si>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</si>
  <si>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</si>
  <si>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</si>
  <si>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</si>
  <si>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</si>
  <si>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</si>
  <si>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</si>
  <si>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</si>
  <si>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</si>
  <si>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</si>
  <si>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</si>
  <si>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</si>
  <si>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</si>
  <si>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</si>
  <si>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</si>
  <si>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</si>
  <si>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</si>
  <si>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</si>
  <si>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</si>
  <si>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</si>
  <si>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</si>
  <si>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</si>
  <si>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</si>
  <si>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</si>
  <si>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</si>
  <si>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</si>
  <si>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</si>
  <si>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</si>
  <si>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</si>
  <si>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</si>
  <si>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</si>
  <si>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</si>
  <si>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</si>
  <si>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</si>
  <si>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</si>
  <si>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</si>
  <si>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</si>
  <si>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</si>
  <si>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</si>
  <si>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</si>
  <si>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</si>
  <si>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</si>
  <si>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</si>
  <si>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</si>
  <si>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</si>
  <si>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</si>
  <si>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</si>
  <si>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</si>
  <si>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</si>
  <si>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</si>
  <si>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</si>
  <si>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</si>
  <si>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</si>
  <si>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</si>
  <si>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</si>
  <si>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</si>
  <si>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</si>
  <si>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</si>
  <si>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</si>
  <si>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</si>
  <si>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</si>
  <si>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</si>
  <si>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</si>
  <si>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</si>
  <si>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</si>
  <si>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</si>
  <si>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</si>
  <si>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</si>
  <si>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</si>
  <si>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</si>
  <si>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</si>
  <si>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</si>
  <si>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</si>
  <si>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</si>
  <si>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</si>
  <si>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</si>
  <si>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</si>
  <si>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</si>
  <si>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</si>
  <si>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</si>
  <si>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</si>
  <si>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</si>
  <si>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</si>
  <si>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</si>
  <si>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</si>
  <si>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</si>
  <si>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</si>
  <si>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</si>
  <si>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</si>
  <si>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</si>
  <si>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</si>
  <si>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</si>
  <si>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</si>
  <si>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</si>
  <si>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</si>
  <si>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</si>
  <si>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</si>
  <si>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</si>
  <si>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</si>
  <si>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</si>
  <si>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</si>
  <si>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</si>
  <si>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</si>
  <si>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</si>
  <si>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</si>
  <si>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</si>
  <si>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</si>
  <si>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</si>
  <si>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</si>
  <si>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</si>
  <si>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</si>
  <si>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</si>
  <si>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</si>
  <si>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</si>
  <si>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</si>
  <si>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</si>
  <si>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</si>
  <si>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</si>
  <si>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</si>
  <si>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</si>
  <si>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</si>
  <si>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</si>
  <si>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</si>
  <si>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</si>
  <si>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</si>
  <si>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</si>
  <si>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</si>
  <si>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</si>
  <si>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</si>
  <si>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</si>
  <si>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</si>
  <si>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</si>
  <si>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</si>
  <si>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</si>
  <si>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</si>
  <si>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</si>
  <si>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</si>
  <si>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</si>
  <si>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</si>
  <si>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</si>
  <si>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</si>
  <si>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</si>
  <si>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</si>
  <si>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</si>
  <si>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</si>
  <si>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</si>
  <si>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</si>
  <si>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</si>
  <si>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</si>
  <si>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</si>
  <si>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</si>
  <si>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</si>
  <si>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</si>
  <si>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</si>
  <si>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</si>
  <si>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</si>
  <si>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</si>
  <si>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</si>
  <si>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</si>
  <si>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</si>
  <si>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</si>
  <si>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</si>
  <si>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</si>
  <si>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</si>
  <si>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</si>
  <si>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</si>
  <si>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</si>
  <si>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</si>
  <si>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</si>
  <si>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</si>
  <si>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</si>
  <si>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</si>
  <si>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</si>
  <si>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</si>
  <si>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</si>
  <si>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</si>
  <si>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</si>
  <si>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</si>
  <si>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</si>
  <si>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</si>
  <si>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</si>
  <si>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</si>
  <si>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</si>
  <si>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</si>
  <si>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</si>
  <si>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</si>
  <si>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</si>
  <si>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</si>
  <si>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</si>
  <si>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</si>
  <si>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</si>
  <si>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</si>
  <si>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</si>
  <si>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</si>
  <si>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</si>
  <si>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</si>
  <si>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</si>
  <si>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</si>
  <si>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</si>
  <si>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</si>
  <si>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</si>
  <si>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</si>
  <si>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</si>
  <si>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</si>
  <si>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</si>
  <si>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</si>
  <si>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</si>
  <si>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</si>
  <si>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</si>
  <si>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</si>
  <si>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</si>
  <si>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</si>
  <si>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</si>
  <si>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</si>
  <si>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</si>
  <si>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</si>
  <si>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</si>
  <si>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</si>
  <si>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</si>
  <si>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</si>
  <si>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</si>
  <si>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</si>
  <si>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</si>
  <si>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</si>
  <si>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</si>
  <si>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</si>
  <si>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</si>
  <si>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</si>
  <si>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</si>
  <si>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</si>
  <si>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</si>
  <si>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</si>
  <si>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</si>
  <si>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</si>
  <si>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</si>
  <si>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</si>
  <si>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</si>
  <si>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</si>
  <si>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</si>
  <si>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</si>
  <si>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</si>
  <si>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</si>
  <si>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</si>
  <si>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</si>
  <si>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</si>
  <si>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</si>
  <si>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</si>
  <si>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</si>
  <si>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</si>
  <si>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</si>
  <si>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</si>
  <si>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</si>
  <si>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</si>
  <si>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</si>
  <si>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</si>
  <si>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</si>
  <si>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</si>
  <si>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</si>
  <si>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</si>
  <si>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</si>
  <si>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</si>
  <si>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</si>
  <si>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</si>
  <si>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</si>
  <si>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</si>
  <si>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</si>
  <si>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</si>
  <si>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</si>
  <si>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</si>
  <si>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</si>
  <si>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</si>
  <si>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</si>
  <si>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</si>
  <si>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</si>
  <si>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</si>
  <si>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</si>
  <si>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</si>
  <si>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</si>
  <si>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</si>
  <si>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</si>
  <si>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</si>
  <si>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</si>
  <si>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</si>
  <si>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</si>
  <si>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</si>
  <si>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</si>
  <si>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</si>
  <si>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</si>
  <si>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</si>
  <si>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</si>
  <si>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</si>
  <si>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</si>
  <si>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</si>
  <si>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</si>
  <si>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</si>
  <si>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</si>
  <si>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</si>
  <si>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</si>
  <si>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</si>
  <si>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</si>
  <si>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</si>
  <si>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</si>
  <si>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</si>
  <si>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</si>
  <si>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</si>
  <si>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</si>
  <si>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</si>
  <si>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</si>
  <si>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</si>
  <si>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</si>
  <si>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</si>
  <si>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</si>
  <si>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</si>
  <si>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</si>
  <si>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</si>
  <si>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</si>
  <si>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</si>
  <si>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</si>
  <si>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</si>
  <si>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</si>
  <si>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</si>
  <si>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</si>
  <si>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</si>
  <si>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</si>
  <si>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</si>
  <si>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</si>
  <si>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</si>
  <si>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</si>
  <si>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</si>
  <si>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</si>
  <si>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</si>
  <si>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</si>
  <si>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</si>
  <si>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</si>
  <si>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</si>
  <si>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</si>
  <si>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</si>
  <si>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</si>
  <si>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</si>
  <si>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</si>
  <si>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</si>
  <si>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</si>
  <si>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</si>
  <si>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</si>
  <si>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</si>
  <si>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</si>
  <si>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</si>
  <si>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</si>
  <si>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</si>
  <si>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</si>
  <si>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</si>
  <si>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</si>
  <si>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</si>
  <si>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</si>
  <si>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</si>
  <si>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</si>
  <si>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</si>
  <si>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</si>
  <si>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</si>
  <si>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</si>
  <si>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</si>
  <si>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</si>
  <si>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</si>
  <si>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</si>
  <si>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</si>
  <si>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</si>
  <si>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</si>
  <si>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</si>
  <si>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</si>
  <si>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</si>
  <si>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</si>
  <si>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</si>
  <si>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</si>
  <si>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</si>
  <si>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</si>
  <si>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</si>
  <si>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</si>
  <si>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</si>
  <si>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</si>
  <si>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</si>
  <si>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</si>
  <si>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</si>
  <si>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</si>
  <si>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</si>
  <si>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</si>
  <si>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</si>
  <si>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</si>
  <si>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</si>
  <si>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</si>
  <si>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</si>
  <si>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</si>
  <si>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</si>
  <si>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</si>
  <si>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</si>
  <si>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</si>
  <si>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</si>
  <si>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</si>
  <si>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</si>
  <si>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</si>
  <si>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</si>
  <si>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</si>
  <si>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</si>
  <si>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</si>
  <si>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</si>
  <si>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</si>
  <si>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</si>
  <si>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</si>
  <si>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</si>
  <si>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</si>
  <si>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</si>
  <si>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</si>
  <si>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</si>
  <si>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</si>
  <si>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</si>
  <si>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</si>
  <si>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</si>
  <si>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</si>
  <si>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</si>
  <si>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</si>
  <si>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</si>
  <si>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</si>
  <si>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</si>
  <si>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</si>
  <si>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</si>
  <si>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</si>
  <si>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</si>
  <si>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</si>
  <si>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</si>
  <si>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</si>
  <si>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</si>
  <si>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</si>
  <si>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</si>
  <si>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</si>
  <si>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</si>
  <si>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</si>
  <si>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</si>
  <si>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</si>
  <si>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</si>
  <si>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</si>
  <si>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</si>
  <si>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</si>
  <si>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</si>
  <si>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</si>
  <si>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</si>
  <si>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</si>
  <si>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</si>
  <si>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</si>
  <si>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</si>
  <si>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</si>
  <si>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</si>
  <si>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</si>
  <si>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</si>
  <si>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</si>
  <si>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</si>
  <si>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</si>
  <si>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</si>
  <si>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</si>
  <si>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</si>
  <si>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</si>
  <si>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</si>
  <si>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</si>
  <si>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</si>
  <si>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</si>
  <si>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</si>
  <si>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</si>
  <si>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</si>
  <si>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</si>
  <si>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</si>
  <si>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</si>
  <si>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</si>
  <si>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</si>
  <si>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</si>
  <si>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</si>
  <si>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</si>
  <si>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</si>
  <si>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</si>
  <si>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</si>
  <si>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</si>
  <si>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</si>
  <si>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</si>
  <si>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</si>
  <si>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</si>
  <si>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</si>
  <si>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</si>
  <si>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</si>
  <si>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</si>
  <si>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</si>
  <si>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</si>
  <si>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</si>
  <si>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</si>
  <si>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</si>
  <si>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</si>
  <si>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</si>
  <si>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</si>
  <si>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</si>
  <si>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</si>
  <si>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</si>
  <si>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</si>
  <si>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</si>
  <si>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</si>
  <si>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</si>
  <si>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</si>
  <si>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</si>
  <si>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</si>
  <si>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</si>
  <si>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</si>
  <si>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</si>
  <si>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</si>
  <si>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</si>
  <si>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</si>
  <si>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</si>
  <si>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</si>
  <si>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</si>
  <si>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</si>
  <si>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</si>
  <si>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</si>
  <si>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</si>
  <si>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</si>
  <si>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</si>
  <si>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</si>
  <si>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</si>
  <si>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</si>
  <si>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</si>
  <si>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</si>
  <si>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</si>
  <si>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</si>
  <si>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</si>
  <si>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</si>
  <si>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</si>
  <si>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</si>
  <si>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</si>
  <si>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</si>
  <si>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</si>
  <si>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</si>
  <si>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</si>
  <si>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</si>
  <si>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</si>
  <si>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</si>
  <si>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</si>
  <si>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</si>
  <si>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</si>
  <si>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</si>
  <si>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</si>
  <si>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</si>
  <si>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</si>
  <si>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</si>
  <si>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</si>
  <si>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</si>
  <si>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</si>
  <si>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</si>
  <si>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</si>
  <si>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</si>
  <si>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</si>
  <si>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</si>
  <si>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</si>
  <si>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</si>
  <si>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</si>
  <si>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</si>
  <si>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</si>
  <si>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</si>
  <si>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</si>
  <si>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</si>
  <si>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</si>
  <si>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</si>
  <si>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</si>
  <si>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</si>
  <si>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</si>
  <si>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</si>
  <si>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</si>
  <si>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</si>
  <si>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</si>
  <si>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</si>
  <si>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</si>
  <si>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</si>
  <si>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</si>
  <si>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</si>
  <si>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</si>
  <si>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</si>
  <si>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</si>
  <si>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</si>
  <si>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</si>
  <si>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</si>
  <si>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</si>
  <si>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</si>
  <si>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</si>
  <si>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</si>
  <si>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</si>
  <si>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</si>
  <si>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</si>
  <si>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</si>
  <si>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</si>
  <si>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</si>
  <si>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</si>
  <si>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</si>
  <si>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</si>
  <si>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</si>
  <si>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</si>
  <si>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</si>
  <si>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</si>
  <si>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</si>
  <si>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</si>
  <si>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</si>
  <si>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</si>
  <si>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</si>
  <si>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</si>
  <si>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</si>
  <si>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</si>
  <si>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</si>
  <si>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</si>
  <si>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</si>
  <si>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</si>
  <si>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</si>
  <si>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</si>
  <si>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</si>
  <si>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</si>
  <si>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</si>
  <si>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</si>
  <si>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</si>
  <si>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</si>
  <si>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</si>
  <si>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</si>
  <si>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</si>
  <si>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</si>
  <si>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</si>
  <si>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</si>
  <si>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</si>
  <si>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</si>
  <si>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</si>
  <si>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</si>
  <si>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</si>
  <si>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</si>
  <si>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</si>
  <si>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</si>
  <si>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</si>
  <si>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</si>
  <si>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</si>
  <si>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</si>
  <si>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</si>
  <si>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</si>
  <si>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</si>
  <si>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</si>
  <si>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</si>
  <si>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</si>
  <si>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</si>
  <si>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</si>
  <si>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</si>
  <si>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</si>
  <si>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</si>
  <si>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</si>
  <si>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</si>
  <si>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</si>
  <si>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</si>
  <si>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</si>
  <si>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</si>
  <si>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</si>
  <si>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</si>
  <si>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</si>
  <si>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</si>
  <si>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</si>
  <si>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</si>
  <si>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</si>
  <si>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</si>
  <si>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</si>
  <si>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</si>
  <si>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</si>
  <si>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</si>
  <si>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</si>
  <si>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</si>
  <si>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</si>
  <si>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</si>
  <si>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</si>
  <si>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</si>
  <si>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</si>
  <si>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</si>
  <si>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</si>
  <si>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</si>
  <si>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</si>
  <si>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</si>
  <si>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</si>
  <si>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</si>
  <si>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</si>
  <si>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</si>
  <si>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</si>
  <si>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</si>
  <si>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</si>
  <si>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</si>
  <si>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</si>
  <si>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</si>
  <si>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</si>
  <si>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</si>
  <si>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</si>
  <si>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</si>
  <si>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</si>
  <si>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</si>
  <si>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</si>
  <si>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</si>
  <si>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</si>
  <si>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</si>
  <si>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</si>
  <si>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</si>
  <si>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</si>
  <si>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</si>
  <si>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</si>
  <si>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</si>
  <si>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</si>
  <si>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</si>
  <si>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</si>
  <si>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</si>
  <si>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</si>
  <si>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</si>
  <si>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</si>
  <si>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</si>
  <si>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</si>
  <si>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</si>
  <si>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</si>
  <si>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</si>
  <si>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</si>
  <si>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</si>
  <si>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</si>
  <si>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</si>
  <si>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</si>
  <si>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</si>
  <si>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</si>
  <si>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</si>
  <si>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</si>
  <si>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</si>
  <si>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</si>
  <si>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</si>
  <si>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</si>
  <si>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</si>
  <si>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</si>
  <si>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</si>
  <si>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</si>
  <si>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</si>
  <si>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</si>
  <si>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</si>
  <si>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</si>
  <si>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</si>
  <si>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</si>
  <si>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</si>
  <si>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</si>
  <si>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</si>
  <si>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</si>
  <si>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</si>
  <si>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</si>
  <si>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</si>
  <si>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</si>
  <si>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</si>
  <si>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</si>
  <si>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</si>
  <si>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</si>
  <si>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</si>
  <si>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</si>
  <si>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</si>
  <si>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</si>
  <si>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</si>
  <si>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</si>
  <si>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</si>
  <si>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</si>
  <si>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</si>
  <si>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</si>
  <si>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</si>
  <si>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</si>
  <si>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</si>
  <si>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</si>
  <si>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</si>
  <si>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</si>
  <si>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</si>
  <si>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</si>
  <si>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</si>
  <si>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</si>
  <si>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</si>
  <si>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</si>
  <si>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</si>
  <si>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</si>
  <si>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</si>
  <si>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</si>
  <si>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</si>
  <si>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</si>
  <si>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</si>
  <si>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</si>
  <si>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</si>
  <si>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</si>
  <si>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</si>
  <si>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</si>
  <si>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</si>
  <si>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</si>
  <si>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</si>
  <si>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</si>
  <si>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</si>
  <si>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</si>
  <si>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</si>
  <si>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</si>
  <si>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</si>
  <si>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</si>
  <si>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</si>
  <si>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</si>
  <si>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</si>
  <si>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</si>
  <si>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</si>
  <si>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</si>
  <si>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</si>
  <si>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</si>
  <si>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</si>
  <si>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</si>
  <si>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</si>
  <si>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</si>
  <si>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</si>
  <si>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</si>
  <si>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</si>
  <si>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</si>
  <si>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</si>
  <si>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</si>
  <si>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</si>
  <si>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</si>
  <si>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</si>
  <si>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</si>
  <si>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</si>
  <si>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</si>
  <si>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</si>
  <si>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</si>
  <si>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</si>
  <si>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</si>
  <si>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</si>
  <si>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</si>
  <si>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</si>
  <si>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</si>
  <si>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</si>
  <si>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</si>
  <si>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</si>
  <si>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</si>
  <si>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</si>
  <si>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</si>
  <si>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</si>
  <si>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</si>
  <si>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</si>
  <si>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</si>
  <si>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</si>
  <si>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</si>
  <si>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</si>
  <si>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</si>
  <si>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</si>
  <si>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</si>
  <si>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</si>
  <si>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</si>
  <si>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</si>
  <si>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</si>
  <si>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</si>
  <si>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</si>
  <si>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</si>
  <si>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</si>
  <si>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</si>
  <si>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</si>
  <si>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</si>
  <si>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</si>
  <si>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</si>
  <si>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</si>
  <si>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</si>
  <si>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</si>
  <si>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</si>
  <si>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</si>
  <si>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</si>
  <si>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</si>
  <si>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</si>
  <si>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</si>
  <si>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</si>
  <si>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</si>
  <si>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</si>
  <si>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</si>
  <si>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</si>
  <si>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</si>
  <si>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</si>
  <si>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</si>
  <si>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</si>
  <si>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</si>
  <si>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</si>
  <si>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</si>
  <si>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</si>
  <si>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</si>
  <si>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</si>
  <si>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</si>
  <si>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</si>
  <si>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</si>
  <si>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</si>
  <si>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</si>
  <si>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</si>
  <si>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</si>
  <si>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</si>
  <si>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</si>
  <si>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</si>
  <si>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</si>
  <si>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</si>
  <si>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</si>
  <si>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</si>
  <si>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</si>
  <si>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</si>
  <si>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</si>
  <si>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</si>
  <si>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</si>
  <si>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</si>
  <si>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</si>
  <si>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</si>
  <si>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</si>
  <si>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</si>
  <si>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</si>
  <si>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</si>
  <si>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</si>
  <si>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</si>
  <si>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</si>
  <si>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</si>
  <si>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</si>
  <si>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</si>
  <si>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</si>
  <si>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</si>
  <si>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</si>
  <si>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</si>
  <si>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</si>
  <si>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</si>
  <si>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</si>
  <si>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</si>
  <si>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</si>
  <si>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</si>
  <si>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</si>
  <si>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</si>
  <si>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</si>
  <si>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</si>
  <si>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</si>
  <si>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</si>
  <si>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</si>
  <si>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</si>
  <si>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</si>
  <si>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</si>
  <si>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</si>
  <si>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</si>
  <si>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</si>
  <si>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</si>
  <si>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</si>
  <si>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</si>
  <si>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</si>
  <si>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</si>
  <si>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</si>
  <si>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</si>
  <si>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</si>
  <si>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</si>
  <si>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</si>
  <si>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</si>
  <si>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</si>
  <si>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</si>
  <si>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</si>
  <si>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</si>
  <si>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</si>
  <si>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</si>
  <si>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</si>
  <si>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</si>
  <si>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</si>
  <si>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</si>
  <si>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</si>
  <si>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</si>
  <si>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</si>
  <si>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</si>
  <si>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</si>
  <si>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</si>
  <si>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</si>
  <si>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</si>
  <si>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</si>
  <si>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</si>
  <si>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</si>
  <si>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</si>
  <si>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</si>
  <si>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</si>
  <si>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</si>
  <si>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</si>
  <si>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</si>
  <si>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</si>
  <si>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</si>
  <si>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</si>
  <si>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</si>
  <si>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</si>
  <si>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</si>
  <si>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</si>
  <si>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</si>
  <si>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</si>
  <si>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</si>
  <si>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</si>
  <si>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</si>
  <si>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</si>
  <si>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</si>
  <si>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</si>
  <si>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</si>
  <si>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</si>
  <si>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</si>
  <si>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</si>
  <si>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</si>
  <si>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</si>
  <si>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</si>
  <si>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</si>
  <si>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</si>
  <si>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</si>
  <si>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</si>
  <si>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</si>
  <si>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</si>
  <si>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</si>
  <si>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</si>
  <si>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</si>
  <si>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</si>
  <si>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</si>
  <si>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</si>
  <si>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</si>
  <si>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</si>
  <si>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</si>
  <si>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</si>
  <si>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</si>
  <si>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</si>
  <si>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</si>
  <si>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</si>
  <si>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</si>
  <si>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</si>
  <si>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</si>
  <si>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</si>
  <si>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</si>
  <si>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</si>
  <si>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</si>
  <si>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</si>
  <si>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</si>
  <si>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</si>
  <si>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</si>
  <si>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</si>
  <si>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</si>
  <si>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</si>
  <si>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</si>
  <si>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</si>
  <si>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</si>
  <si>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</si>
  <si>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</si>
  <si>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</si>
  <si>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</si>
  <si>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</si>
  <si>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</si>
  <si>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</si>
  <si>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</si>
  <si>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</si>
  <si>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</si>
  <si>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</si>
  <si>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</si>
  <si>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</si>
  <si>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</si>
  <si>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</si>
  <si>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</si>
  <si>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</si>
  <si>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</si>
  <si>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</si>
  <si>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</si>
  <si>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</si>
  <si>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</si>
  <si>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</si>
  <si>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</si>
  <si>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</si>
  <si>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</si>
  <si>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</si>
  <si>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</si>
  <si>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</si>
  <si>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</si>
  <si>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</si>
  <si>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</si>
  <si>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</si>
  <si>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</si>
  <si>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</si>
  <si>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</si>
  <si>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</si>
  <si>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</si>
  <si>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</si>
  <si>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</si>
  <si>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</si>
  <si>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</si>
  <si>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</si>
  <si>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</si>
  <si>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</si>
  <si>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</si>
  <si>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</si>
  <si>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</si>
  <si>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</si>
  <si>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</si>
  <si>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</si>
  <si>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</si>
  <si>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</si>
  <si>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</si>
  <si>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</si>
  <si>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</si>
  <si>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</si>
  <si>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</si>
  <si>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</si>
  <si>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</si>
  <si>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</si>
  <si>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</si>
  <si>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</si>
  <si>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</si>
  <si>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</si>
  <si>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</si>
  <si>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</si>
  <si>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</si>
  <si>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</si>
  <si>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</si>
  <si>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</si>
  <si>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</si>
  <si>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</si>
  <si>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</si>
  <si>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</si>
  <si>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</si>
  <si>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</si>
  <si>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</si>
  <si>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</si>
  <si>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</si>
  <si>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</si>
  <si>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</si>
  <si>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</si>
  <si>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</si>
  <si>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</si>
  <si>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</si>
  <si>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</si>
  <si>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</si>
  <si>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</si>
  <si>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</si>
  <si>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</si>
  <si>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</si>
  <si>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</si>
  <si>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</si>
  <si>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</si>
  <si>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</si>
  <si>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</si>
  <si>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</si>
  <si>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</si>
  <si>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</si>
  <si>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</si>
  <si>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</si>
  <si>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</si>
  <si>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</si>
  <si>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</si>
  <si>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</si>
  <si>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</si>
  <si>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</si>
  <si>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</si>
  <si>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</si>
  <si>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</si>
  <si>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</si>
  <si>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</si>
  <si>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</si>
  <si>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</si>
  <si>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</si>
  <si>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</si>
  <si>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</si>
  <si>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</si>
  <si>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</si>
  <si>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</si>
  <si>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</si>
  <si>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</si>
  <si>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</si>
  <si>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</si>
  <si>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</si>
  <si>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</si>
  <si>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</si>
  <si>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</si>
  <si>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</si>
  <si>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</si>
  <si>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</si>
  <si>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</si>
  <si>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</si>
  <si>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</si>
  <si>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</si>
  <si>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</si>
  <si>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</si>
  <si>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</si>
  <si>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</si>
  <si>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</si>
  <si>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</si>
  <si>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</si>
  <si>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</si>
  <si>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</si>
  <si>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</si>
  <si>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</si>
  <si>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</si>
  <si>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</si>
  <si>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</si>
  <si>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</si>
  <si>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</si>
  <si>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</si>
  <si>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</si>
  <si>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</si>
  <si>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</si>
  <si>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</si>
  <si>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</si>
  <si>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</si>
  <si>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</si>
  <si>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</si>
  <si>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</si>
  <si>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</si>
  <si>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</si>
  <si>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</si>
  <si>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</si>
  <si>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</si>
  <si>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</si>
  <si>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</si>
  <si>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</si>
  <si>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</si>
  <si>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</si>
  <si>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</si>
  <si>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</si>
  <si>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</si>
  <si>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</si>
  <si>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</si>
  <si>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</si>
  <si>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</si>
  <si>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</si>
  <si>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</si>
  <si>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</si>
  <si>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</si>
  <si>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</si>
  <si>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</si>
  <si>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</si>
  <si>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</si>
  <si>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</si>
  <si>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</si>
  <si>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</si>
  <si>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</si>
  <si>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</si>
  <si>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</si>
  <si>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</si>
  <si>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</si>
  <si>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</si>
  <si>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</si>
  <si>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</si>
  <si>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</si>
  <si>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</si>
  <si>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</si>
  <si>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</si>
  <si>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</si>
  <si>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</si>
  <si>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</si>
  <si>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</si>
  <si>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</si>
  <si>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</si>
  <si>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</si>
  <si>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</si>
  <si>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</si>
  <si>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</si>
  <si>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</si>
  <si>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</si>
  <si>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</si>
  <si>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</si>
  <si>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</si>
  <si>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</si>
  <si>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</si>
  <si>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</si>
  <si>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</si>
  <si>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</si>
  <si>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</si>
  <si>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</si>
  <si>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</si>
  <si>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</si>
  <si>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</si>
  <si>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</si>
  <si>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</si>
  <si>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</si>
  <si>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</si>
  <si>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</si>
  <si>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</si>
  <si>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</si>
  <si>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</si>
  <si>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</si>
  <si>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</si>
  <si>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</si>
  <si>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</si>
  <si>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</si>
  <si>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</si>
  <si>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</si>
  <si>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</si>
  <si>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</si>
  <si>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</si>
  <si>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</si>
  <si>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</si>
  <si>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</si>
  <si>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</si>
  <si>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</si>
  <si>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</si>
  <si>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</si>
  <si>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</si>
  <si>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</si>
  <si>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</si>
  <si>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</si>
  <si>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</si>
  <si>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</si>
  <si>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</si>
  <si>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</si>
  <si>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</si>
  <si>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</si>
  <si>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</si>
  <si>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</si>
  <si>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</si>
  <si>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</si>
  <si>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</si>
  <si>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</si>
  <si>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</si>
  <si>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</si>
  <si>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</si>
  <si>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</si>
  <si>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</si>
  <si>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</si>
  <si>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</si>
  <si>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</si>
  <si>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</si>
  <si>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</si>
  <si>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</si>
  <si>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</si>
  <si>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</si>
  <si>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</si>
  <si>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</si>
  <si>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</si>
  <si>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</si>
  <si>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</si>
  <si>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</si>
  <si>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</si>
  <si>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</si>
  <si>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</si>
  <si>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</si>
  <si>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</si>
  <si>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</si>
  <si>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</si>
  <si>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</si>
  <si>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</si>
  <si>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</si>
  <si>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</si>
  <si>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</si>
  <si>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</si>
  <si>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</si>
  <si>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</si>
  <si>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</si>
  <si>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</si>
  <si>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</si>
  <si>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</si>
  <si>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</si>
  <si>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</si>
  <si>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</si>
  <si>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</si>
  <si>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</si>
  <si>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</si>
  <si>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</si>
  <si>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</si>
  <si>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</si>
  <si>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</si>
  <si>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</si>
  <si>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</si>
  <si>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</si>
  <si>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</si>
  <si>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</si>
  <si>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</si>
  <si>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</si>
  <si>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</si>
  <si>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</si>
  <si>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</si>
  <si>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</si>
  <si>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</si>
  <si>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</si>
  <si>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</si>
  <si>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</si>
  <si>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</si>
  <si>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</si>
  <si>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</si>
  <si>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</si>
  <si>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</si>
  <si>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</si>
  <si>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</si>
  <si>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</si>
  <si>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</si>
  <si>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</si>
  <si>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</si>
  <si>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</si>
  <si>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</si>
  <si>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</si>
  <si>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</si>
  <si>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</si>
  <si>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</si>
  <si>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</si>
  <si>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</si>
  <si>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</si>
  <si>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</si>
  <si>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</si>
  <si>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</si>
  <si>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</si>
  <si>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</si>
  <si>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</si>
  <si>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</si>
  <si>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</si>
  <si>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</si>
  <si>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</si>
  <si>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</si>
  <si>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</si>
  <si>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</si>
  <si>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</si>
  <si>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</si>
  <si>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</si>
  <si>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</si>
  <si>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</si>
  <si>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</si>
  <si>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</si>
  <si>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</si>
  <si>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</si>
  <si>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</si>
  <si>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</si>
  <si>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</si>
  <si>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</si>
  <si>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</si>
  <si>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</si>
  <si>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</si>
  <si>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</si>
  <si>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</si>
  <si>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</si>
  <si>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</si>
  <si>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</si>
  <si>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</si>
  <si>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</si>
  <si>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</si>
  <si>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</si>
  <si>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</si>
  <si>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</si>
  <si>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</si>
  <si>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</si>
  <si>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</si>
  <si>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</si>
  <si>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</si>
  <si>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</si>
  <si>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</si>
  <si>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</si>
  <si>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</si>
  <si>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</si>
  <si>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</si>
  <si>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</si>
  <si>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</si>
  <si>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</si>
  <si>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</si>
  <si>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</si>
  <si>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</si>
  <si>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</si>
  <si>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</si>
  <si>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</si>
  <si>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</si>
  <si>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</si>
  <si>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</si>
  <si>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</si>
  <si>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</si>
  <si>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</si>
  <si>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</si>
  <si>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</si>
  <si>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</si>
  <si>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</si>
  <si>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</si>
  <si>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</si>
  <si>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</si>
  <si>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</si>
  <si>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</si>
  <si>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</si>
  <si>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</si>
  <si>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</si>
  <si>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</si>
  <si>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</si>
  <si>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</si>
  <si>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</si>
  <si>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</si>
  <si>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</si>
  <si>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</si>
  <si>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</si>
  <si>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</si>
  <si>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</si>
  <si>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</si>
  <si>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</si>
  <si>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</si>
  <si>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</si>
  <si>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</si>
  <si>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</si>
  <si>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</si>
  <si>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</si>
  <si>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</si>
  <si>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</si>
  <si>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</si>
  <si>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</si>
  <si>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</si>
  <si>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</si>
  <si>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</si>
  <si>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</si>
  <si>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</si>
  <si>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</si>
  <si>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</si>
  <si>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</si>
  <si>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</si>
  <si>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</si>
  <si>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</si>
  <si>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</si>
  <si>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</si>
  <si>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</si>
  <si>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</si>
  <si>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</si>
  <si>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</si>
  <si>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</si>
  <si>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</si>
  <si>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</si>
  <si>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</si>
  <si>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</si>
  <si>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</si>
  <si>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</si>
  <si>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</si>
  <si>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</si>
  <si>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</si>
  <si>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</si>
  <si>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</si>
  <si>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</si>
  <si>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</si>
  <si>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</si>
  <si>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</si>
  <si>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</si>
  <si>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</si>
  <si>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</si>
  <si>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</si>
  <si>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</si>
  <si>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</si>
  <si>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</si>
  <si>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</si>
  <si>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</si>
  <si>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</si>
  <si>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</si>
  <si>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</si>
  <si>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</si>
  <si>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</si>
  <si>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</si>
  <si>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</si>
  <si>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</si>
  <si>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</si>
  <si>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</si>
  <si>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</si>
  <si>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</si>
  <si>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</si>
  <si>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</si>
  <si>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</si>
  <si>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</si>
  <si>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</si>
  <si>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</si>
  <si>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</si>
  <si>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</si>
  <si>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</si>
  <si>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</si>
  <si>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</si>
  <si>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</si>
  <si>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</si>
  <si>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</si>
  <si>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</si>
  <si>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</si>
  <si>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</si>
  <si>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</si>
  <si>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</si>
  <si>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</si>
  <si>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</si>
  <si>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</si>
  <si>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</si>
  <si>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</si>
  <si>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</si>
  <si>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</si>
  <si>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</si>
  <si>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</si>
  <si>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</si>
  <si>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</si>
  <si>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</si>
  <si>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</si>
  <si>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</si>
  <si>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</si>
  <si>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</si>
  <si>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</si>
  <si>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</si>
  <si>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</si>
  <si>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</si>
  <si>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</si>
  <si>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</si>
  <si>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</si>
  <si>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</si>
  <si>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</si>
  <si>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</si>
  <si>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</si>
  <si>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</si>
  <si>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</si>
  <si>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</si>
  <si>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</si>
  <si>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</si>
  <si>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</si>
  <si>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</si>
  <si>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</si>
  <si>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</si>
  <si>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</si>
  <si>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</si>
  <si>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</si>
  <si>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</si>
  <si>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</si>
  <si>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</si>
  <si>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</si>
  <si>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</si>
  <si>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</si>
  <si>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</si>
  <si>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</si>
  <si>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</si>
  <si>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</si>
  <si>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</si>
  <si>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</si>
  <si>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</si>
  <si>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</si>
  <si>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</si>
  <si>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</si>
  <si>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</si>
  <si>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</si>
  <si>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</si>
  <si>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</si>
  <si>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</si>
  <si>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</si>
  <si>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</si>
  <si>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</si>
  <si>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</si>
  <si>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</si>
  <si>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</si>
  <si>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</si>
  <si>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</si>
  <si>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</si>
  <si>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</si>
  <si>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</si>
  <si>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</si>
  <si>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</si>
  <si>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</si>
  <si>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</si>
  <si>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</si>
  <si>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</si>
  <si>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</si>
  <si>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</si>
  <si>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</si>
  <si>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</si>
  <si>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</si>
  <si>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</si>
  <si>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</si>
  <si>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</si>
  <si>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</si>
  <si>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</si>
  <si>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</si>
  <si>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</si>
  <si>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</si>
  <si>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</si>
  <si>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</si>
  <si>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</si>
  <si>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</si>
  <si>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</si>
  <si>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</si>
  <si>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</si>
  <si>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</si>
  <si>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</si>
  <si>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</si>
  <si>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</si>
  <si>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</si>
  <si>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</si>
  <si>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</si>
  <si>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</si>
  <si>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</si>
  <si>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</si>
  <si>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</si>
  <si>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</si>
  <si>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</si>
  <si>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</si>
  <si>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</si>
  <si>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</si>
  <si>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</si>
  <si>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</si>
  <si>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</si>
  <si>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</si>
  <si>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</si>
  <si>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</si>
  <si>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</si>
  <si>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</si>
  <si>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</si>
  <si>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</si>
  <si>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</si>
  <si>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</si>
  <si>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</si>
  <si>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</si>
  <si>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</si>
  <si>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</si>
  <si>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</si>
  <si>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</si>
  <si>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</si>
  <si>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</si>
  <si>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</si>
  <si>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</si>
  <si>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</si>
  <si>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</si>
  <si>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</si>
  <si>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</si>
  <si>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</si>
  <si>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</si>
  <si>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</si>
  <si>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</si>
  <si>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</si>
  <si>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</si>
  <si>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</si>
  <si>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</si>
  <si>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</si>
  <si>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</si>
  <si>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</si>
  <si>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</si>
  <si>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</si>
  <si>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</si>
  <si>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</si>
  <si>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</si>
  <si>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</si>
  <si>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</si>
  <si>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</si>
  <si>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</si>
  <si>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</si>
  <si>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</si>
  <si>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</si>
  <si>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</si>
  <si>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</si>
  <si>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</si>
  <si>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</si>
  <si>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</si>
  <si>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</si>
  <si>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</si>
  <si>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</si>
  <si>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</si>
  <si>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</si>
  <si>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</si>
  <si>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</si>
  <si>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</si>
  <si>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</si>
  <si>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</si>
  <si>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</si>
  <si>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</si>
  <si>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</si>
  <si>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</si>
  <si>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</si>
  <si>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</si>
  <si>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</si>
  <si>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</si>
  <si>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</si>
  <si>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</si>
  <si>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</si>
  <si>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</si>
  <si>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</si>
  <si>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</si>
  <si>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</si>
  <si>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</si>
  <si>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</si>
  <si>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</si>
  <si>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</si>
  <si>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</si>
  <si>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</si>
  <si>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</si>
  <si>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</si>
  <si>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</si>
  <si>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</si>
  <si>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</si>
  <si>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</si>
  <si>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</si>
  <si>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</si>
  <si>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</si>
  <si>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</si>
  <si>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</si>
  <si>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</si>
  <si>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</si>
  <si>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</si>
  <si>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</si>
  <si>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</si>
  <si>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</si>
  <si>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</si>
  <si>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</si>
  <si>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</si>
  <si>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</si>
  <si>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</si>
  <si>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</si>
  <si>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</si>
  <si>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</si>
  <si>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</si>
  <si>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</si>
  <si>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</si>
  <si>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</si>
  <si>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</si>
  <si>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</si>
  <si>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</si>
  <si>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</si>
  <si>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</si>
  <si>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</si>
  <si>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</si>
  <si>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</si>
  <si>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</si>
  <si>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</si>
  <si>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</si>
  <si>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</si>
  <si>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</si>
  <si>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</si>
  <si>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</si>
  <si>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</si>
  <si>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</si>
  <si>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</si>
  <si>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</si>
  <si>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</si>
  <si>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</si>
  <si>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</si>
  <si>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</si>
  <si>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</si>
  <si>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</si>
  <si>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</si>
  <si>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</si>
  <si>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</si>
  <si>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</si>
  <si>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</si>
  <si>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</si>
  <si>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</si>
  <si>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</si>
  <si>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</si>
  <si>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</si>
  <si>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</si>
  <si>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</si>
  <si>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</si>
  <si>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</si>
  <si>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</si>
  <si>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</si>
  <si>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</si>
  <si>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</si>
  <si>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</si>
  <si>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</si>
  <si>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</si>
  <si>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</si>
  <si>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</si>
  <si>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</si>
  <si>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</si>
  <si>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</si>
  <si>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</si>
  <si>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</si>
  <si>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</si>
  <si>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</si>
  <si>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</si>
  <si>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</si>
  <si>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</si>
  <si>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</si>
  <si>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</si>
  <si>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</si>
  <si>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</si>
  <si>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</si>
  <si>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</si>
  <si>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</si>
  <si>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</si>
  <si>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</si>
  <si>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</si>
  <si>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</si>
  <si>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</si>
  <si>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</si>
  <si>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</si>
  <si>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</si>
  <si>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</si>
  <si>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</si>
  <si>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</si>
  <si>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</si>
  <si>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</si>
  <si>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</si>
  <si>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</si>
  <si>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</si>
  <si>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</si>
  <si>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</si>
  <si>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</si>
  <si>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</si>
  <si>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</si>
  <si>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</si>
  <si>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</si>
  <si>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</si>
  <si>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</si>
  <si>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</si>
  <si>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</si>
  <si>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</si>
  <si>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</si>
  <si>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</si>
  <si>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</si>
  <si>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</si>
  <si>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</si>
  <si>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</si>
  <si>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</si>
  <si>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</si>
  <si>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</si>
  <si>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</si>
  <si>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</si>
  <si>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</si>
  <si>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</si>
  <si>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</si>
  <si>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</si>
  <si>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</si>
  <si>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</si>
  <si>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</si>
  <si>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</si>
  <si>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</si>
  <si>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</si>
  <si>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</si>
  <si>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</si>
  <si>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</si>
  <si>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</si>
  <si>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</si>
  <si>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</si>
  <si>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</si>
  <si>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</si>
  <si>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</si>
  <si>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</si>
  <si>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</si>
  <si>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</si>
  <si>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</si>
  <si>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</si>
  <si>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</si>
  <si>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</si>
  <si>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</si>
  <si>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</si>
  <si>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</si>
  <si>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</si>
  <si>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</si>
  <si>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</si>
  <si>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</si>
  <si>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</si>
  <si>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</si>
  <si>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</si>
  <si>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</si>
  <si>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</si>
  <si>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</si>
  <si>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</si>
  <si>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</si>
  <si>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</si>
  <si>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</si>
  <si>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</si>
  <si>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</si>
  <si>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</si>
  <si>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</si>
  <si>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</si>
  <si>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</si>
  <si>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</si>
  <si>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</si>
  <si>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</si>
  <si>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</si>
  <si>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</si>
  <si>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</si>
  <si>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</si>
  <si>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</si>
  <si>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</si>
  <si>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</si>
  <si>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</si>
  <si>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</si>
  <si>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</si>
  <si>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</si>
  <si>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</si>
  <si>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</si>
  <si>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</si>
  <si>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</si>
  <si>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</si>
  <si>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</si>
  <si>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</si>
  <si>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</si>
  <si>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</si>
  <si>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</si>
  <si>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</si>
  <si>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</si>
  <si>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</si>
  <si>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</si>
  <si>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</si>
  <si>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</si>
  <si>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</si>
  <si>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</si>
  <si>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</si>
  <si>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</si>
  <si>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</si>
  <si>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</si>
  <si>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</si>
  <si>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</si>
  <si>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</si>
  <si>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</si>
  <si>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</si>
  <si>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</si>
  <si>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</si>
  <si>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</si>
  <si>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</si>
  <si>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</si>
  <si>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</si>
  <si>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</si>
  <si>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</si>
  <si>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</si>
  <si>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</si>
  <si>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</si>
  <si>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</si>
  <si>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</si>
  <si>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</si>
  <si>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</si>
  <si>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</si>
  <si>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</si>
  <si>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</si>
  <si>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</si>
  <si>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</si>
  <si>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</si>
  <si>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</si>
  <si>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</si>
  <si>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</si>
  <si>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</si>
  <si>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</si>
  <si>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</si>
  <si>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</si>
  <si>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</si>
  <si>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</si>
  <si>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</si>
  <si>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</si>
  <si>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</si>
  <si>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</si>
  <si>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</si>
  <si>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</si>
  <si>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</si>
  <si>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</si>
  <si>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</si>
  <si>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</si>
  <si>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</si>
  <si>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</si>
  <si>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</si>
  <si>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</si>
  <si>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</si>
  <si>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</si>
  <si>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</si>
  <si>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</si>
  <si>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</si>
  <si>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</si>
  <si>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</si>
  <si>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</si>
  <si>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</si>
  <si>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</si>
  <si>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</si>
  <si>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</si>
  <si>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</si>
  <si>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</si>
  <si>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</si>
  <si>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</si>
  <si>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</si>
  <si>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</si>
  <si>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</si>
  <si>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</si>
  <si>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</si>
  <si>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</si>
  <si>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</si>
  <si>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</si>
  <si>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</si>
  <si>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</si>
  <si>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</si>
  <si>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</si>
  <si>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</si>
  <si>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</si>
  <si>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</si>
  <si>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</si>
  <si>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</si>
  <si>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</si>
  <si>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</si>
  <si>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</si>
  <si>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</si>
  <si>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</si>
  <si>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</si>
  <si>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</si>
  <si>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</si>
  <si>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</si>
  <si>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</si>
  <si>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</si>
  <si>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</si>
  <si>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</si>
  <si>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</si>
  <si>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</si>
  <si>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</si>
  <si>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</si>
  <si>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</si>
  <si>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</si>
  <si>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</si>
  <si>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</si>
  <si>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</si>
  <si>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</si>
  <si>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</si>
  <si>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</si>
  <si>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</si>
  <si>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</si>
  <si>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</si>
  <si>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</si>
  <si>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</si>
  <si>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</si>
  <si>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</si>
  <si>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</si>
  <si>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</si>
  <si>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</si>
  <si>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</si>
  <si>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</si>
  <si>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</si>
  <si>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</si>
  <si>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</si>
  <si>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</si>
  <si>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</si>
  <si>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</si>
  <si>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</si>
  <si>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</si>
  <si>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</si>
  <si>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</si>
  <si>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</si>
  <si>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</si>
  <si>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</si>
  <si>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</si>
  <si>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</si>
  <si>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</si>
  <si>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</si>
  <si>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</si>
  <si>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</si>
  <si>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</si>
  <si>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</si>
  <si>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</si>
  <si>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</si>
  <si>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</si>
  <si>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</si>
  <si>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</si>
  <si>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</si>
  <si>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</si>
  <si>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</si>
  <si>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</si>
  <si>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</si>
  <si>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</si>
  <si>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</si>
  <si>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</si>
  <si>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</si>
  <si>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</si>
  <si>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</si>
  <si>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</si>
  <si>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</si>
  <si>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</si>
  <si>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</si>
  <si>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</si>
  <si>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</si>
  <si>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</si>
  <si>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</si>
  <si>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</si>
  <si>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</si>
  <si>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</si>
  <si>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</si>
  <si>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</si>
  <si>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</si>
  <si>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</si>
  <si>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</si>
  <si>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</si>
  <si>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</si>
  <si>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</si>
  <si>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</si>
  <si>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</si>
  <si>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</si>
  <si>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</si>
  <si>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</si>
  <si>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</si>
  <si>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</si>
  <si>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</si>
  <si>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</si>
  <si>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</si>
  <si>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</si>
  <si>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</si>
  <si>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</si>
  <si>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</si>
  <si>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</si>
  <si>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</si>
  <si>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</si>
  <si>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</si>
  <si>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</si>
  <si>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</si>
  <si>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</si>
  <si>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</si>
  <si>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</si>
  <si>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</si>
  <si>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</si>
  <si>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</si>
  <si>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</si>
  <si>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</si>
  <si>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</si>
  <si>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</si>
  <si>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</si>
  <si>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</si>
  <si>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</si>
  <si>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</si>
  <si>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</si>
  <si>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</si>
  <si>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</si>
  <si>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</si>
  <si>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</si>
  <si>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</si>
  <si>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</si>
  <si>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</si>
  <si>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</si>
  <si>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</si>
  <si>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</si>
  <si>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</si>
  <si>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</si>
  <si>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</si>
  <si>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</si>
  <si>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</si>
  <si>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</si>
  <si>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</si>
  <si>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</si>
  <si>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</si>
  <si>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</si>
  <si>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</si>
  <si>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</si>
  <si>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</si>
  <si>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</si>
  <si>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</si>
  <si>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</si>
  <si>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</si>
  <si>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</si>
  <si>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</si>
  <si>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</si>
  <si>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</si>
  <si>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</si>
  <si>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</si>
  <si>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</si>
  <si>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</si>
  <si>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</si>
  <si>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</si>
  <si>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</si>
  <si>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</si>
  <si>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</si>
  <si>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</si>
  <si>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</si>
  <si>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</si>
  <si>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</si>
  <si>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</si>
  <si>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</si>
  <si>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</si>
  <si>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</si>
  <si>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</si>
  <si>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</si>
  <si>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</si>
  <si>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</si>
  <si>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</si>
  <si>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</si>
  <si>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</si>
  <si>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</si>
  <si>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</si>
  <si>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</si>
  <si>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</si>
  <si>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</si>
  <si>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</si>
  <si>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</si>
  <si>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</si>
  <si>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</si>
  <si>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</si>
  <si>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</si>
  <si>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</si>
  <si>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</si>
  <si>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</si>
  <si>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</si>
  <si>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</si>
  <si>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</si>
  <si>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</si>
  <si>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</si>
  <si>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</si>
  <si>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</si>
  <si>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</si>
  <si>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</si>
  <si>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</si>
  <si>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</si>
  <si>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</si>
  <si>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</si>
  <si>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</si>
  <si>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</si>
  <si>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</si>
  <si>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</si>
  <si>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</si>
  <si>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</si>
  <si>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</si>
  <si>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</si>
  <si>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</si>
  <si>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</si>
  <si>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</si>
  <si>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</si>
  <si>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</si>
  <si>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</si>
  <si>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</si>
  <si>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</si>
  <si>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</si>
  <si>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</si>
  <si>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</si>
  <si>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</si>
  <si>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</si>
  <si>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</si>
  <si>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</si>
  <si>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</si>
  <si>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</si>
  <si>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</si>
  <si>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</si>
  <si>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</si>
  <si>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</si>
  <si>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</si>
  <si>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</si>
  <si>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</si>
  <si>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</si>
  <si>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</si>
  <si>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</si>
  <si>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</si>
  <si>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</si>
  <si>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</si>
  <si>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</si>
  <si>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</si>
  <si>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</si>
  <si>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</si>
  <si>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</si>
  <si>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</si>
  <si>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</si>
  <si>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</si>
  <si>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</si>
  <si>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</si>
  <si>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</si>
  <si>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</si>
  <si>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</si>
  <si>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</si>
  <si>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</si>
  <si>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</si>
  <si>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</si>
  <si>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</si>
  <si>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</si>
  <si>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</si>
  <si>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</si>
  <si>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</si>
  <si>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</si>
  <si>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</si>
  <si>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</si>
  <si>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</si>
  <si>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</si>
  <si>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</si>
  <si>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</si>
  <si>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</si>
  <si>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</si>
  <si>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</si>
  <si>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</si>
  <si>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</si>
  <si>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</si>
  <si>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</si>
  <si>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</si>
  <si>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</si>
  <si>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</si>
  <si>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</si>
  <si>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</si>
  <si>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</si>
  <si>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</si>
  <si>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</si>
  <si>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</si>
  <si>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</si>
  <si>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</si>
  <si>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</si>
  <si>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</si>
  <si>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</si>
  <si>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</si>
  <si>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</si>
  <si>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</si>
  <si>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</si>
  <si>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</si>
  <si>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</si>
  <si>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</si>
  <si>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</si>
  <si>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</si>
  <si>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</si>
  <si>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</si>
  <si>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</si>
  <si>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</si>
  <si>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</si>
  <si>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</si>
  <si>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</si>
  <si>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</si>
  <si>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</si>
  <si>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</si>
  <si>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</si>
  <si>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</si>
  <si>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</si>
  <si>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</si>
  <si>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</si>
  <si>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</si>
  <si>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</si>
  <si>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</si>
  <si>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</si>
  <si>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</si>
  <si>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</si>
  <si>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</si>
  <si>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</si>
  <si>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</si>
  <si>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</si>
  <si>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</si>
  <si>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</si>
  <si>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</si>
  <si>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</si>
  <si>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</si>
  <si>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</si>
  <si>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</si>
  <si>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</si>
  <si>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</si>
  <si>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</si>
  <si>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</si>
  <si>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</si>
  <si>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</si>
  <si>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</si>
  <si>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</si>
  <si>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</si>
  <si>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</si>
  <si>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</si>
  <si>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</si>
  <si>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</si>
  <si>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</si>
  <si>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</si>
  <si>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</si>
  <si>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</si>
  <si>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</si>
  <si>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</si>
  <si>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</si>
  <si>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</si>
  <si>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</si>
  <si>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</si>
  <si>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</si>
  <si>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</si>
  <si>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</si>
  <si>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</si>
  <si>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</si>
  <si>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</si>
  <si>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</si>
  <si>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</si>
  <si>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</si>
  <si>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</si>
  <si>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</si>
  <si>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</si>
  <si>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</si>
  <si>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</si>
  <si>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</si>
  <si>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</si>
  <si>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</si>
  <si>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</si>
  <si>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</si>
  <si>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</si>
  <si>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</si>
  <si>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</si>
  <si>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</si>
  <si>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</si>
  <si>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</si>
  <si>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</si>
  <si>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</si>
  <si>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</si>
  <si>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</si>
  <si>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</si>
  <si>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</si>
  <si>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</si>
  <si>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</si>
  <si>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</si>
  <si>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</si>
  <si>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</si>
  <si>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</si>
  <si>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</si>
  <si>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</si>
  <si>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</si>
  <si>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</si>
  <si>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</si>
  <si>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</si>
  <si>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</si>
  <si>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</si>
  <si>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</si>
  <si>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</si>
  <si>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</si>
  <si>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</si>
  <si>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</si>
  <si>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</si>
  <si>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</si>
  <si>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</si>
  <si>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</si>
  <si>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</si>
  <si>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</si>
  <si>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</si>
  <si>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</si>
  <si>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</si>
  <si>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</si>
  <si>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</si>
  <si>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</si>
  <si>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</si>
  <si>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</si>
  <si>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</si>
  <si>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</si>
  <si>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</si>
  <si>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</si>
  <si>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</si>
  <si>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</si>
  <si>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</si>
  <si>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</si>
  <si>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</si>
  <si>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</si>
  <si>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</si>
  <si>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</si>
  <si>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</si>
  <si>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</si>
  <si>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</si>
  <si>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</si>
  <si>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</si>
  <si>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</si>
  <si>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</si>
  <si>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</si>
  <si>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</si>
  <si>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</si>
  <si>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</si>
  <si>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</si>
  <si>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</si>
  <si>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</si>
  <si>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</si>
  <si>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</si>
  <si>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</si>
  <si>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</si>
  <si>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</si>
  <si>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</si>
  <si>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</si>
  <si>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</si>
  <si>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</si>
  <si>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</si>
  <si>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</si>
  <si>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</si>
  <si>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</si>
  <si>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</si>
  <si>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</si>
  <si>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</si>
  <si>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</si>
  <si>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</si>
  <si>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</si>
  <si>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</si>
  <si>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</si>
  <si>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</si>
  <si>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</si>
  <si>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</si>
  <si>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</si>
  <si>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</si>
  <si>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</si>
  <si>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</si>
  <si>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</si>
  <si>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</si>
  <si>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</si>
  <si>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</si>
  <si>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</si>
  <si>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</si>
  <si>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</si>
  <si>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</si>
  <si>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</si>
  <si>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</si>
  <si>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</si>
  <si>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</si>
  <si>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</si>
  <si>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</si>
  <si>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</si>
  <si>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</si>
  <si>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</si>
  <si>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</si>
  <si>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</si>
  <si>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</si>
  <si>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</si>
  <si>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</si>
  <si>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</si>
  <si>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</si>
  <si>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</si>
  <si>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</si>
  <si>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</si>
  <si>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</si>
  <si>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</si>
  <si>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</si>
  <si>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</si>
  <si>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</si>
  <si>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</si>
  <si>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</si>
  <si>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</si>
  <si>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</si>
  <si>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</si>
  <si>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</si>
  <si>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</si>
  <si>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</si>
  <si>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</si>
  <si>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</si>
  <si>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</si>
  <si>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</si>
  <si>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</si>
  <si>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</si>
  <si>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</si>
  <si>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</si>
  <si>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</si>
  <si>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</si>
  <si>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</si>
  <si>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</si>
  <si>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</si>
  <si>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</si>
  <si>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</si>
  <si>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</si>
  <si>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</si>
  <si>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</si>
  <si>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</si>
  <si>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</si>
  <si>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</si>
  <si>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</si>
  <si>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</si>
  <si>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</si>
  <si>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</si>
  <si>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</si>
  <si>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</si>
  <si>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</si>
  <si>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</si>
  <si>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</si>
  <si>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</si>
  <si>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</si>
  <si>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</si>
  <si>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</si>
  <si>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</si>
  <si>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</si>
  <si>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</si>
  <si>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</si>
  <si>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</si>
  <si>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</si>
  <si>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</si>
  <si>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</si>
  <si>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</si>
  <si>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</si>
  <si>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</si>
  <si>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</si>
  <si>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</si>
  <si>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</si>
  <si>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</si>
  <si>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</si>
  <si>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</si>
  <si>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</si>
  <si>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</si>
  <si>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</si>
  <si>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</si>
  <si>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</si>
  <si>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</si>
  <si>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</si>
  <si>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</si>
  <si>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</si>
  <si>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</si>
  <si>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</si>
  <si>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</si>
  <si>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</si>
  <si>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</si>
  <si>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</si>
  <si>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</si>
  <si>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</si>
  <si>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</si>
  <si>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</si>
  <si>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</si>
  <si>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</si>
  <si>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</si>
  <si>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</si>
  <si>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</si>
  <si>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</si>
  <si>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</si>
  <si>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</si>
  <si>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</si>
  <si>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</si>
  <si>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</si>
  <si>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</si>
  <si>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</si>
  <si>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</si>
  <si>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</si>
  <si>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</si>
  <si>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</si>
  <si>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</si>
  <si>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</si>
  <si>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</si>
  <si>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</si>
  <si>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</si>
  <si>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</si>
  <si>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</si>
  <si>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</si>
  <si>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</si>
  <si>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</si>
  <si>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</si>
  <si>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</si>
  <si>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</si>
  <si>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</si>
  <si>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</si>
  <si>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</si>
  <si>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</si>
  <si>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</si>
  <si>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</si>
  <si>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</si>
  <si>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</si>
  <si>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</si>
  <si>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</si>
  <si>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</si>
  <si>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</si>
  <si>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</si>
  <si>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</si>
  <si>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</si>
  <si>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</si>
  <si>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</si>
  <si>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</si>
  <si>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</si>
  <si>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</si>
  <si>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</si>
  <si>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</si>
  <si>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</si>
  <si>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</si>
  <si>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</si>
  <si>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</si>
  <si>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</si>
  <si>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</si>
  <si>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</si>
  <si>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</si>
  <si>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</si>
  <si>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</si>
  <si>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</si>
  <si>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</si>
  <si>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</si>
  <si>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</si>
  <si>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</si>
  <si>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</si>
  <si>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</si>
  <si>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</si>
  <si>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</si>
  <si>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</si>
  <si>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</si>
  <si>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</si>
  <si>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</si>
  <si>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</si>
  <si>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</si>
  <si>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</si>
  <si>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</si>
  <si>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</si>
  <si>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</si>
  <si>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</si>
  <si>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</si>
  <si>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</si>
  <si>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</si>
  <si>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</si>
  <si>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</si>
  <si>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</si>
  <si>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</si>
  <si>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</si>
  <si>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</si>
  <si>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</si>
  <si>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</si>
  <si>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</si>
  <si>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</si>
  <si>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</si>
  <si>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</si>
  <si>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</si>
  <si>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</si>
  <si>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</si>
  <si>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</si>
  <si>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</si>
  <si>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</si>
  <si>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</si>
  <si>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</si>
  <si>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</si>
  <si>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</si>
  <si>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</si>
  <si>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</si>
  <si>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</si>
  <si>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</si>
  <si>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</si>
  <si>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</si>
  <si>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</si>
  <si>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</si>
  <si>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</si>
  <si>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</si>
  <si>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</si>
  <si>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</si>
  <si>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</si>
  <si>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</si>
  <si>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</si>
  <si>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</si>
  <si>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</si>
  <si>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</si>
  <si>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</si>
  <si>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</si>
  <si>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</si>
  <si>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</si>
  <si>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</si>
  <si>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</si>
  <si>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</si>
  <si>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</si>
  <si>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</si>
  <si>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</si>
  <si>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</si>
  <si>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</si>
  <si>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</si>
  <si>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</si>
  <si>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</si>
  <si>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</si>
  <si>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</si>
  <si>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</si>
  <si>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</si>
  <si>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</si>
  <si>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</si>
  <si>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</si>
  <si>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</si>
  <si>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</si>
  <si>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</si>
  <si>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</si>
  <si>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</si>
  <si>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</si>
  <si>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</si>
  <si>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</si>
  <si>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</si>
  <si>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</si>
  <si>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</si>
  <si>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</si>
  <si>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</si>
  <si>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</si>
  <si>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</si>
  <si>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</si>
  <si>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</si>
  <si>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</si>
  <si>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</si>
  <si>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</si>
  <si>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</si>
  <si>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</si>
  <si>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</si>
  <si>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</si>
  <si>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</si>
  <si>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</si>
  <si>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</si>
  <si>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</si>
  <si>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</si>
  <si>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</si>
  <si>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</si>
  <si>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</si>
  <si>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</si>
  <si>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</si>
  <si>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</si>
  <si>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</si>
  <si>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</si>
  <si>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</si>
  <si>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</si>
  <si>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</si>
  <si>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</si>
  <si>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</si>
  <si>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</si>
  <si>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</si>
  <si>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</si>
  <si>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</si>
  <si>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</si>
  <si>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</si>
  <si>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</si>
  <si>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</si>
  <si>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</si>
  <si>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</si>
  <si>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</si>
  <si>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</si>
  <si>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</si>
  <si>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</si>
  <si>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</si>
  <si>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</si>
  <si>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</si>
  <si>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</si>
  <si>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</si>
  <si>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</si>
  <si>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</si>
  <si>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</si>
  <si>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</si>
  <si>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</si>
  <si>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</si>
  <si>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</si>
  <si>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</si>
  <si>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</si>
  <si>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</si>
  <si>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</si>
  <si>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</si>
  <si>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</si>
  <si>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</si>
  <si>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</si>
  <si>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</si>
  <si>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</si>
  <si>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</si>
  <si>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</si>
  <si>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</si>
  <si>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</si>
  <si>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</si>
  <si>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</si>
  <si>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</si>
  <si>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</si>
  <si>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</si>
  <si>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</si>
  <si>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</si>
  <si>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</si>
  <si>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</si>
  <si>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</si>
  <si>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</si>
  <si>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</si>
  <si>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</si>
  <si>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</si>
  <si>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</si>
  <si>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</si>
  <si>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</si>
  <si>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</si>
  <si>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</si>
  <si>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</si>
  <si>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</si>
  <si>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</si>
  <si>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</si>
  <si>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</si>
  <si>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</si>
  <si>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</si>
  <si>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</si>
  <si>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</si>
  <si>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</si>
  <si>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</si>
  <si>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</si>
  <si>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</si>
  <si>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</si>
  <si>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</si>
  <si>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</si>
  <si>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</si>
  <si>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</si>
  <si>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</si>
  <si>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</si>
  <si>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</si>
  <si>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</si>
  <si>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</si>
  <si>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</si>
  <si>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</si>
  <si>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</si>
  <si>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</si>
  <si>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</si>
  <si>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</si>
  <si>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</si>
  <si>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</si>
  <si>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</si>
  <si>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</si>
  <si>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</si>
  <si>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</si>
  <si>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</si>
  <si>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</si>
  <si>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</si>
  <si>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</si>
  <si>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</si>
  <si>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</si>
  <si>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</si>
  <si>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</si>
  <si>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</si>
  <si>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</si>
  <si>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</si>
  <si>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</si>
  <si>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</si>
  <si>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</si>
  <si>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</si>
  <si>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</si>
  <si>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</si>
  <si>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</si>
  <si>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</si>
  <si>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</si>
  <si>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</si>
  <si>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</si>
  <si>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</si>
  <si>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</si>
  <si>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</si>
  <si>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</si>
  <si>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</si>
  <si>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</si>
  <si>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</si>
  <si>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</si>
  <si>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</si>
  <si>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</si>
  <si>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</si>
  <si>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</si>
  <si>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</si>
  <si>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</si>
  <si>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</si>
  <si>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</si>
  <si>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</si>
  <si>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</si>
  <si>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</si>
  <si>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</si>
  <si>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</si>
  <si>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</si>
  <si>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</si>
  <si>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</si>
  <si>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</si>
  <si>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</si>
  <si>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</si>
  <si>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</si>
  <si>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</si>
  <si>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</si>
  <si>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</si>
  <si>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</si>
  <si>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</si>
  <si>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</si>
  <si>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</si>
  <si>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</si>
  <si>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</si>
  <si>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</si>
  <si>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</si>
  <si>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</si>
  <si>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</si>
  <si>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</si>
  <si>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</si>
  <si>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</si>
  <si>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</si>
  <si>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</si>
  <si>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</si>
  <si>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</si>
  <si>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</si>
  <si>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</si>
  <si>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</si>
  <si>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</si>
  <si>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</si>
  <si>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</si>
  <si>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</si>
  <si>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</si>
  <si>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</si>
  <si>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</si>
  <si>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</si>
  <si>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</si>
  <si>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</si>
  <si>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</si>
  <si>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</si>
  <si>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</si>
  <si>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</si>
  <si>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</si>
  <si>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</si>
  <si>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</si>
  <si>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</si>
  <si>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</si>
  <si>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</si>
  <si>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</si>
  <si>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</si>
  <si>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</si>
  <si>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</si>
  <si>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</si>
  <si>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</si>
  <si>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</si>
  <si>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</si>
  <si>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</si>
  <si>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</si>
  <si>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</si>
  <si>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</si>
  <si>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</si>
  <si>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</si>
  <si>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</si>
  <si>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</si>
  <si>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</si>
  <si>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</si>
  <si>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</si>
  <si>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</si>
  <si>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</si>
  <si>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</si>
  <si>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</si>
  <si>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</si>
  <si>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</si>
  <si>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</si>
  <si>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</si>
  <si>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</si>
  <si>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</si>
  <si>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</si>
  <si>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</si>
  <si>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</si>
  <si>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</si>
  <si>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</si>
  <si>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</si>
  <si>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</si>
  <si>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</si>
  <si>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</si>
  <si>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</si>
  <si>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</si>
  <si>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</si>
  <si>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</si>
  <si>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</si>
  <si>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</si>
  <si>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</si>
  <si>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</si>
  <si>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</si>
  <si>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</si>
  <si>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</si>
  <si>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</si>
  <si>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</si>
  <si>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</si>
  <si>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</si>
  <si>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</si>
  <si>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</si>
  <si>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</si>
  <si>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</si>
  <si>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</si>
  <si>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</si>
  <si>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</si>
  <si>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</si>
  <si>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</si>
  <si>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</si>
  <si>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</si>
  <si>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</si>
  <si>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</si>
  <si>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</si>
  <si>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</si>
  <si>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</si>
  <si>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</si>
  <si>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</si>
  <si>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</si>
  <si>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</si>
  <si>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</si>
  <si>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</si>
  <si>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</si>
  <si>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</si>
  <si>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</si>
  <si>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</si>
  <si>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</si>
  <si>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</si>
  <si>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</si>
  <si>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</si>
  <si>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</si>
  <si>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</si>
  <si>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</si>
  <si>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</si>
  <si>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</si>
  <si>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</si>
  <si>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</si>
  <si>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</si>
  <si>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</si>
  <si>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</si>
  <si>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</si>
  <si>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</si>
  <si>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</si>
  <si>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</si>
  <si>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</si>
  <si>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</si>
  <si>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</si>
  <si>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</si>
  <si>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</si>
  <si>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</si>
  <si>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</si>
  <si>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</si>
  <si>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</si>
  <si>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</si>
  <si>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</si>
  <si>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</si>
  <si>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</si>
  <si>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</si>
  <si>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</si>
  <si>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</si>
  <si>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</si>
  <si>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</si>
  <si>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</si>
  <si>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</si>
  <si>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</si>
  <si>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</si>
  <si>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</si>
  <si>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</si>
  <si>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</si>
  <si>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</si>
  <si>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</si>
  <si>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</si>
  <si>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</si>
  <si>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</si>
  <si>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</si>
  <si>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</si>
  <si>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</si>
  <si>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</si>
  <si>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</si>
  <si>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</si>
  <si>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</si>
  <si>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</si>
  <si>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</si>
  <si>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</si>
  <si>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</si>
  <si>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</si>
  <si>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</si>
  <si>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</si>
  <si>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</si>
  <si>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</si>
  <si>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</si>
  <si>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</si>
  <si>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</si>
  <si>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</si>
  <si>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</si>
  <si>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</si>
  <si>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</si>
  <si>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</si>
  <si>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</si>
  <si>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</si>
  <si>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</si>
  <si>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</si>
  <si>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</si>
  <si>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</si>
  <si>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</si>
  <si>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</si>
  <si>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</si>
  <si>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</si>
  <si>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</si>
  <si>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</si>
  <si>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</si>
  <si>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</si>
  <si>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</si>
  <si>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</si>
  <si>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</si>
  <si>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</si>
  <si>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</si>
  <si>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</si>
  <si>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</si>
  <si>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</si>
  <si>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</si>
  <si>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</si>
  <si>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</si>
  <si>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</si>
  <si>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</si>
  <si>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</si>
  <si>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</si>
  <si>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</si>
  <si>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</si>
  <si>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</si>
  <si>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</si>
  <si>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</si>
  <si>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</si>
  <si>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</si>
  <si>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</si>
  <si>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</si>
  <si>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</si>
  <si>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</si>
  <si>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</si>
  <si>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</si>
  <si>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</si>
  <si>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</si>
  <si>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</si>
  <si>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</si>
  <si>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</si>
  <si>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</si>
  <si>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</si>
  <si>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</si>
  <si>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</si>
  <si>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</si>
  <si>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</si>
  <si>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</si>
  <si>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</si>
  <si>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</si>
  <si>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</si>
  <si>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</si>
  <si>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</si>
  <si>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</si>
  <si>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</si>
  <si>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</si>
  <si>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</si>
  <si>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</si>
  <si>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</si>
  <si>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</si>
  <si>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</si>
  <si>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</si>
  <si>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</si>
  <si>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</si>
  <si>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</si>
  <si>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</si>
  <si>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</si>
  <si>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</si>
  <si>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</si>
  <si>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</si>
  <si>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</si>
  <si>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</si>
  <si>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</si>
  <si>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</si>
  <si>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</si>
  <si>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</si>
  <si>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</si>
  <si>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</si>
  <si>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</si>
  <si>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</si>
  <si>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</si>
  <si>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</si>
  <si>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</si>
  <si>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</si>
  <si>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</si>
  <si>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</si>
  <si>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</si>
  <si>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</si>
  <si>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</si>
  <si>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</si>
  <si>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</si>
  <si>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</si>
  <si>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</si>
  <si>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</si>
  <si>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</si>
  <si>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</si>
  <si>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</si>
  <si>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</si>
  <si>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</si>
  <si>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</si>
  <si>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</si>
  <si>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</si>
  <si>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</si>
  <si>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</si>
  <si>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</si>
  <si>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</si>
  <si>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</si>
  <si>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</si>
  <si>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</si>
  <si>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</si>
  <si>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</si>
  <si>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</si>
  <si>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</si>
  <si>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</si>
  <si>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</si>
  <si>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</si>
  <si>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</si>
  <si>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</si>
  <si>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</si>
  <si>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</si>
  <si>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</si>
  <si>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</si>
  <si>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</si>
  <si>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</si>
  <si>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</si>
  <si>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</si>
  <si>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</si>
  <si>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</si>
  <si>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</si>
  <si>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</si>
  <si>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</si>
  <si>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</si>
  <si>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</si>
  <si>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</si>
  <si>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</si>
  <si>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</si>
  <si>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</si>
  <si>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</si>
  <si>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</si>
  <si>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</si>
  <si>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</si>
  <si>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</si>
  <si>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</si>
  <si>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</si>
  <si>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</si>
  <si>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</si>
  <si>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</si>
  <si>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</si>
  <si>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</si>
  <si>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</si>
  <si>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</si>
  <si>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</si>
  <si>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</si>
  <si>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</si>
  <si>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</si>
  <si>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</si>
  <si>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</si>
  <si>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</si>
  <si>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</si>
  <si>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</si>
  <si>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</si>
  <si>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</si>
  <si>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</si>
  <si>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</si>
  <si>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</si>
  <si>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</si>
  <si>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</si>
  <si>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</si>
  <si>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</si>
  <si>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</si>
  <si>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</si>
  <si>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</si>
  <si>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</si>
  <si>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</si>
  <si>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</si>
  <si>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</si>
  <si>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</si>
  <si>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</si>
  <si>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</si>
  <si>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</si>
  <si>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</si>
  <si>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</si>
  <si>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</si>
  <si>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</si>
  <si>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</si>
  <si>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</si>
  <si>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</si>
  <si>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</si>
  <si>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</si>
  <si>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</si>
  <si>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</si>
  <si>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</si>
  <si>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</si>
  <si>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</si>
  <si>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</si>
  <si>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</si>
  <si>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</si>
  <si>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</si>
  <si>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</si>
  <si>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</si>
  <si>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</si>
  <si>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</si>
  <si>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</si>
  <si>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</si>
  <si>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</si>
  <si>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</si>
  <si>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</si>
  <si>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</si>
  <si>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</si>
  <si>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</si>
  <si>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</si>
  <si>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</si>
  <si>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</si>
  <si>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</si>
  <si>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</si>
  <si>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</si>
  <si>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</si>
  <si>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</si>
  <si>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</si>
  <si>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</si>
  <si>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</si>
  <si>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</si>
  <si>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</si>
  <si>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</si>
  <si>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</si>
  <si>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</si>
  <si>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</si>
  <si>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</si>
  <si>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</si>
  <si>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</si>
  <si>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</si>
  <si>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</si>
  <si>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</si>
  <si>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</si>
  <si>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</si>
  <si>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</si>
  <si>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</si>
  <si>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</si>
  <si>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</si>
  <si>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</si>
  <si>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</si>
  <si>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</si>
  <si>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</si>
  <si>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</si>
  <si>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</si>
  <si>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</si>
  <si>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</si>
  <si>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</si>
  <si>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</si>
  <si>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</si>
  <si>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</si>
  <si>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</si>
  <si>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</si>
  <si>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</si>
  <si>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</si>
  <si>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</si>
  <si>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</si>
  <si>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</si>
  <si>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</si>
  <si>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</si>
  <si>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</si>
  <si>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</si>
  <si>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</si>
  <si>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</si>
  <si>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</si>
  <si>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</si>
  <si>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</si>
  <si>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</si>
  <si>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</si>
  <si>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</si>
  <si>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</si>
  <si>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</si>
  <si>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</si>
  <si>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</si>
  <si>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</si>
  <si>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</si>
  <si>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</si>
  <si>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</si>
  <si>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</si>
  <si>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</si>
  <si>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</si>
  <si>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</si>
  <si>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</si>
  <si>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</si>
  <si>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</si>
  <si>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</si>
  <si>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</si>
  <si>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</si>
  <si>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</si>
  <si>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</si>
  <si>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</si>
  <si>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</si>
  <si>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</si>
  <si>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</si>
  <si>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</si>
  <si>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</si>
  <si>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</si>
  <si>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</si>
  <si>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</si>
  <si>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</si>
  <si>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</si>
  <si>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</si>
  <si>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</si>
  <si>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</si>
  <si>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</si>
  <si>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</si>
  <si>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</si>
  <si>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</si>
  <si>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</si>
  <si>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</si>
  <si>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</si>
  <si>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</si>
  <si>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</si>
  <si>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</si>
  <si>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</si>
  <si>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</si>
  <si>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</si>
  <si>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</si>
  <si>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</si>
  <si>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</si>
  <si>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</si>
  <si>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</si>
  <si>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</si>
  <si>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</si>
  <si>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</si>
  <si>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</si>
  <si>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</si>
  <si>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</si>
  <si>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</si>
  <si>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</si>
  <si>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</si>
  <si>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</si>
  <si>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</si>
  <si>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</si>
  <si>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</si>
  <si>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</si>
  <si>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</si>
  <si>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</si>
  <si>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</si>
  <si>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</si>
  <si>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</si>
  <si>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</si>
  <si>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</si>
  <si>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</si>
  <si>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</si>
  <si>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</si>
  <si>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</si>
  <si>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</si>
  <si>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</si>
  <si>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</si>
  <si>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</si>
  <si>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</si>
  <si>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</si>
  <si>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</si>
  <si>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</si>
  <si>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</si>
  <si>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</si>
  <si>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</si>
  <si>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</si>
  <si>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</si>
  <si>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</si>
  <si>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</si>
  <si>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</si>
  <si>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</si>
  <si>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</si>
  <si>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</si>
  <si>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</si>
  <si>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</si>
  <si>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</si>
  <si>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</si>
  <si>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</si>
  <si>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</si>
  <si>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</si>
  <si>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</si>
  <si>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</si>
  <si>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</si>
  <si>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</si>
  <si>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</si>
  <si>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</si>
  <si>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</si>
  <si>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</si>
  <si>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</si>
  <si>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</si>
  <si>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</si>
  <si>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</si>
  <si>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</si>
  <si>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</si>
  <si>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</si>
  <si>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</si>
  <si>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</si>
  <si>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</si>
  <si>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</si>
  <si>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</si>
  <si>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</si>
  <si>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</si>
  <si>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</si>
  <si>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</si>
  <si>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</si>
  <si>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</si>
  <si>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</si>
  <si>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</si>
  <si>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</si>
  <si>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</si>
  <si>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</si>
  <si>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</si>
  <si>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</si>
  <si>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</si>
  <si>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</si>
  <si>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</si>
  <si>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</si>
  <si>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</si>
  <si>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</si>
  <si>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</si>
  <si>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</si>
  <si>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</si>
  <si>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</si>
  <si>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</si>
  <si>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</si>
  <si>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</si>
  <si>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</si>
  <si>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</si>
  <si>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</si>
  <si>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</si>
  <si>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</si>
  <si>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</si>
  <si>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</si>
  <si>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</si>
  <si>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</si>
  <si>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</si>
  <si>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</si>
  <si>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</si>
  <si>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</si>
  <si>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</si>
  <si>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</si>
  <si>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</si>
  <si>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</si>
  <si>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</si>
  <si>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</si>
  <si>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</si>
  <si>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</si>
  <si>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</si>
  <si>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</si>
  <si>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</si>
  <si>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</si>
  <si>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</si>
  <si>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</si>
  <si>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</si>
  <si>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</si>
  <si>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</si>
  <si>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</si>
  <si>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</si>
  <si>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</si>
  <si>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</si>
  <si>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</si>
  <si>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</si>
  <si>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</si>
  <si>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</si>
  <si>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</si>
  <si>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</si>
  <si>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</si>
  <si>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</si>
  <si>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</si>
  <si>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</si>
  <si>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</si>
  <si>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</si>
  <si>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</si>
  <si>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</si>
  <si>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</si>
  <si>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</si>
  <si>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</si>
  <si>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</si>
  <si>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</si>
  <si>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</si>
  <si>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</si>
  <si>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</si>
  <si>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</si>
  <si>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</si>
  <si>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</si>
  <si>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</si>
  <si>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</si>
  <si>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</si>
  <si>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</si>
  <si>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</si>
  <si>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</si>
  <si>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</si>
  <si>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</si>
  <si>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</si>
  <si>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</si>
  <si>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</si>
  <si>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</si>
  <si>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</si>
  <si>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</si>
  <si>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</si>
  <si>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</si>
  <si>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</si>
  <si>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</si>
  <si>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</si>
  <si>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</si>
  <si>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</si>
  <si>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</si>
  <si>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</si>
  <si>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</si>
  <si>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</si>
  <si>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</si>
  <si>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</si>
  <si>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</si>
  <si>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</si>
  <si>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</si>
  <si>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</si>
  <si>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</si>
  <si>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</si>
  <si>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</si>
  <si>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</si>
  <si>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</si>
  <si>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</si>
  <si>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</si>
  <si>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</si>
  <si>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</si>
  <si>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</si>
  <si>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</si>
  <si>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</si>
  <si>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</si>
  <si>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</si>
  <si>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</si>
  <si>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</si>
  <si>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</si>
  <si>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</si>
  <si>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</si>
  <si>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</si>
  <si>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</si>
  <si>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</si>
  <si>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</si>
  <si>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</si>
  <si>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</si>
  <si>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</si>
  <si>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</si>
  <si>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</si>
  <si>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</si>
  <si>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</si>
  <si>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</si>
  <si>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</si>
  <si>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</si>
  <si>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</si>
  <si>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</si>
  <si>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</si>
  <si>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</si>
  <si>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</si>
  <si>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</si>
  <si>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</si>
  <si>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</si>
  <si>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</si>
  <si>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</si>
  <si>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</si>
  <si>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</si>
  <si>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</si>
  <si>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</si>
  <si>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</si>
  <si>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</si>
  <si>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</si>
  <si>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</si>
  <si>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</si>
  <si>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</si>
  <si>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</si>
  <si>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</si>
  <si>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</si>
  <si>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</si>
  <si>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</si>
  <si>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</si>
  <si>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</si>
  <si>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</si>
  <si>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</si>
  <si>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</si>
  <si>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</si>
  <si>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</si>
  <si>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</si>
  <si>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</si>
  <si>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</si>
  <si>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</si>
  <si>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</si>
  <si>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</si>
  <si>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</si>
  <si>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</si>
  <si>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</si>
  <si>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</si>
  <si>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</si>
  <si>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</si>
  <si>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</si>
  <si>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</si>
  <si>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</si>
  <si>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</si>
  <si>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</si>
  <si>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</si>
  <si>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</si>
  <si>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</si>
  <si>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</si>
  <si>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</si>
  <si>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</si>
  <si>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</si>
  <si>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</si>
  <si>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</si>
  <si>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</si>
  <si>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</si>
  <si>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</si>
  <si>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</si>
  <si>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</si>
  <si>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</si>
  <si>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</si>
  <si>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</si>
  <si>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</si>
  <si>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</si>
  <si>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</si>
  <si>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</si>
  <si>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</si>
  <si>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</si>
  <si>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</si>
  <si>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</si>
  <si>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</si>
  <si>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</si>
  <si>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</si>
  <si>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</si>
  <si>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</si>
  <si>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</si>
  <si>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</si>
  <si>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</si>
  <si>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</si>
  <si>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</si>
  <si>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</si>
  <si>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</si>
  <si>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</si>
  <si>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</si>
  <si>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</si>
  <si>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</si>
  <si>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</si>
  <si>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</si>
  <si>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</si>
  <si>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</si>
  <si>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</si>
  <si>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</si>
  <si>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</si>
  <si>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</si>
  <si>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</si>
  <si>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</si>
  <si>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</si>
  <si>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</si>
  <si>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</si>
  <si>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</si>
  <si>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</si>
  <si>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</si>
  <si>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</si>
  <si>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</si>
  <si>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</si>
  <si>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</si>
  <si>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</si>
  <si>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</si>
  <si>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</si>
  <si>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</si>
  <si>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</si>
  <si>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</si>
  <si>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</si>
  <si>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</si>
  <si>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</si>
  <si>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</si>
  <si>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</si>
  <si>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</si>
  <si>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</si>
  <si>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</si>
  <si>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</si>
  <si>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</si>
  <si>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</si>
  <si>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</si>
  <si>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</si>
  <si>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</si>
  <si>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</si>
  <si>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</si>
  <si>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</si>
  <si>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</si>
  <si>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</si>
  <si>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</si>
  <si>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</si>
  <si>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</si>
  <si>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</si>
  <si>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</si>
  <si>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</si>
  <si>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</si>
  <si>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</si>
  <si>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</si>
  <si>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</si>
  <si>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</si>
  <si>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</si>
  <si>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</si>
  <si>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</si>
  <si>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</si>
  <si>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</si>
  <si>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</si>
  <si>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</si>
  <si>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</si>
  <si>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</si>
  <si>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</si>
  <si>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</si>
  <si>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</si>
  <si>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</si>
  <si>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</si>
  <si>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</si>
  <si>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</si>
  <si>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</si>
  <si>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</si>
  <si>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</si>
  <si>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</si>
  <si>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</si>
  <si>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</si>
  <si>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</si>
  <si>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</si>
  <si>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</si>
  <si>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</si>
  <si>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</si>
  <si>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</si>
  <si>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</si>
  <si>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</si>
  <si>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</si>
  <si>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</si>
  <si>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</si>
  <si>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</si>
  <si>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</si>
  <si>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</si>
  <si>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</si>
  <si>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</si>
  <si>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</si>
  <si>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</si>
  <si>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</si>
  <si>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</si>
  <si>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</si>
  <si>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</si>
  <si>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</si>
  <si>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</si>
  <si>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</si>
  <si>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</si>
  <si>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</si>
  <si>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</si>
  <si>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</si>
  <si>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</si>
  <si>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</si>
  <si>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</si>
  <si>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</si>
  <si>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</si>
  <si>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</si>
  <si>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</si>
  <si>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</si>
  <si>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</si>
  <si>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</si>
  <si>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</si>
  <si>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</si>
  <si>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</si>
  <si>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</si>
  <si>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</si>
  <si>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</si>
  <si>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</si>
  <si>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</si>
  <si>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</si>
  <si>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</si>
  <si>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</si>
  <si>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</si>
  <si>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</si>
  <si>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</si>
  <si>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</si>
  <si>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</si>
  <si>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</si>
  <si>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</si>
  <si>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</si>
  <si>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</si>
  <si>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</si>
  <si>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</si>
  <si>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</si>
  <si>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</si>
  <si>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</si>
  <si>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</si>
  <si>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</si>
  <si>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</si>
  <si>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</si>
  <si>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</si>
  <si>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</si>
  <si>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</si>
  <si>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</si>
  <si>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</si>
  <si>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</si>
  <si>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</si>
  <si>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</si>
  <si>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</si>
  <si>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</si>
  <si>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</si>
  <si>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</si>
  <si>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</si>
  <si>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</si>
  <si>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</si>
  <si>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</si>
  <si>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</si>
  <si>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</si>
  <si>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</si>
  <si>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</si>
  <si>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</si>
  <si>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</si>
  <si>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</si>
  <si>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</si>
  <si>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</si>
  <si>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</si>
  <si>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</si>
  <si>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</si>
  <si>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</si>
  <si>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</si>
  <si>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</si>
  <si>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</si>
  <si>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</si>
  <si>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</si>
  <si>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</si>
  <si>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</si>
  <si>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</si>
  <si>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</si>
  <si>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</si>
  <si>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</si>
  <si>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</si>
  <si>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</si>
  <si>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</si>
  <si>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</si>
  <si>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</si>
  <si>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</si>
  <si>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</si>
  <si>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</si>
  <si>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</si>
  <si>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</si>
  <si>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</si>
  <si>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</si>
  <si>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</si>
  <si>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</si>
  <si>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</si>
  <si>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</si>
  <si>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</si>
  <si>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</si>
  <si>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</si>
  <si>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</si>
  <si>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</si>
  <si>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</si>
  <si>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</si>
  <si>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</si>
  <si>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</si>
  <si>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</si>
  <si>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</si>
  <si>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</si>
  <si>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</si>
  <si>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</si>
  <si>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</si>
  <si>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</si>
  <si>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</si>
  <si>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</si>
  <si>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</si>
  <si>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</si>
  <si>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</si>
  <si>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</si>
  <si>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</si>
  <si>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</si>
  <si>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</si>
  <si>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</si>
  <si>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</si>
  <si>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</si>
  <si>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</si>
  <si>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</si>
  <si>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</si>
  <si>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</si>
  <si>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</si>
  <si>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</si>
  <si>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</si>
  <si>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</si>
  <si>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</si>
  <si>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</si>
  <si>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</si>
  <si>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</si>
  <si>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</si>
  <si>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</si>
  <si>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</si>
  <si>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</si>
  <si>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</si>
  <si>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</si>
  <si>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</si>
  <si>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</si>
  <si>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</si>
  <si>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</si>
  <si>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</si>
  <si>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</si>
  <si>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</si>
  <si>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</si>
  <si>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</si>
  <si>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</si>
  <si>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</si>
  <si>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</si>
  <si>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</si>
  <si>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</si>
  <si>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</si>
  <si>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</si>
  <si>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</si>
  <si>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</si>
  <si>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</si>
  <si>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</si>
  <si>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</si>
  <si>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</si>
  <si>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</si>
  <si>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</si>
  <si>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</si>
  <si>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</si>
  <si>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</si>
  <si>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</si>
  <si>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</si>
  <si>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</si>
  <si>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</si>
  <si>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</si>
  <si>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</si>
  <si>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</si>
  <si>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</si>
  <si>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</si>
  <si>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</si>
  <si>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</si>
  <si>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</si>
  <si>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</si>
  <si>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</si>
  <si>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</si>
  <si>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</si>
  <si>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</si>
  <si>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</si>
  <si>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</si>
  <si>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</si>
  <si>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</si>
  <si>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</si>
  <si>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</si>
  <si>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</si>
  <si>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</si>
  <si>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</si>
  <si>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</si>
  <si>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</si>
  <si>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</si>
  <si>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</si>
  <si>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</si>
  <si>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</si>
  <si>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</si>
  <si>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</si>
  <si>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</si>
  <si>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</si>
  <si>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</si>
  <si>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</si>
  <si>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</si>
  <si>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</si>
  <si>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</si>
  <si>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</si>
  <si>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</si>
  <si>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</si>
  <si>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</si>
  <si>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</si>
  <si>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</si>
  <si>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</si>
  <si>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</si>
  <si>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</si>
  <si>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</si>
  <si>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</si>
  <si>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</si>
  <si>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</si>
  <si>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</si>
  <si>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</si>
  <si>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</si>
  <si>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</si>
  <si>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</si>
  <si>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</si>
  <si>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</si>
  <si>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</si>
  <si>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</si>
  <si>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</si>
  <si>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</si>
  <si>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</si>
  <si>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</si>
  <si>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</si>
  <si>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</si>
  <si>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</si>
  <si>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</si>
  <si>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</si>
  <si>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</si>
  <si>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</si>
  <si>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</si>
  <si>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</si>
  <si>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</si>
  <si>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</si>
  <si>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</si>
  <si>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</si>
  <si>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</si>
  <si>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</si>
  <si>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</si>
  <si>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</si>
  <si>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</si>
  <si>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</si>
  <si>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</si>
  <si>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</si>
  <si>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</si>
  <si>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</si>
  <si>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</si>
  <si>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</si>
  <si>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</si>
  <si>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</si>
  <si>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</si>
  <si>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</si>
  <si>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</si>
  <si>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</si>
  <si>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</si>
  <si>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</si>
  <si>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</si>
  <si>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</si>
  <si>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</si>
  <si>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</si>
  <si>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</si>
  <si>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</si>
  <si>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</si>
  <si>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</si>
  <si>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</si>
  <si>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</si>
  <si>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</si>
  <si>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</si>
  <si>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</si>
  <si>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</si>
  <si>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</si>
  <si>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</si>
  <si>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</si>
  <si>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</si>
  <si>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</si>
  <si>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</si>
  <si>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</si>
  <si>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</si>
  <si>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</si>
  <si>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</si>
  <si>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</si>
  <si>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</si>
  <si>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</si>
  <si>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</si>
  <si>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</si>
  <si>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</si>
  <si>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</si>
  <si>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</si>
  <si>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</si>
  <si>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</si>
  <si>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</si>
  <si>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</si>
  <si>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</si>
  <si>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</si>
  <si>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</si>
  <si>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</si>
  <si>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</si>
  <si>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</si>
  <si>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</si>
  <si>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</si>
  <si>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</si>
  <si>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</si>
  <si>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</si>
  <si>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</si>
  <si>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</si>
  <si>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</si>
  <si>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</si>
  <si>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</si>
  <si>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</si>
  <si>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</si>
  <si>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</si>
  <si>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</si>
  <si>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</si>
  <si>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</si>
  <si>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</si>
  <si>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</si>
  <si>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</si>
  <si>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</si>
  <si>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</si>
  <si>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</si>
  <si>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</si>
  <si>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</si>
  <si>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</si>
  <si>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</si>
  <si>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</si>
  <si>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</si>
  <si>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</si>
  <si>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</si>
  <si>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</si>
  <si>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</si>
  <si>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</si>
  <si>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</si>
  <si>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</si>
  <si>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</si>
  <si>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</si>
  <si>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</si>
  <si>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</si>
  <si>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</si>
  <si>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</si>
  <si>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</si>
  <si>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</si>
  <si>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</si>
  <si>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</si>
  <si>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</si>
  <si>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</si>
  <si>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</si>
  <si>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</si>
  <si>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</si>
  <si>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</si>
  <si>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</si>
  <si>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</si>
  <si>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</si>
  <si>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</si>
  <si>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</si>
  <si>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</si>
  <si>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</si>
  <si>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</si>
  <si>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</si>
  <si>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</si>
  <si>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</si>
  <si>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</si>
  <si>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</si>
  <si>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</si>
  <si>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</si>
  <si>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</si>
  <si>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</si>
  <si>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</si>
  <si>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</si>
  <si>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</si>
  <si>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</si>
  <si>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</si>
  <si>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</si>
  <si>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</si>
  <si>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</si>
  <si>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</si>
  <si>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</si>
  <si>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</si>
  <si>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</si>
  <si>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</si>
  <si>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</si>
  <si>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</si>
  <si>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</si>
  <si>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</si>
  <si>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</si>
  <si>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</si>
  <si>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</si>
  <si>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</si>
  <si>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</si>
  <si>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</si>
  <si>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</si>
  <si>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</si>
  <si>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</si>
  <si>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</si>
  <si>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</si>
  <si>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</si>
  <si>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</si>
  <si>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</si>
  <si>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</si>
  <si>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</si>
  <si>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</si>
  <si>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</si>
  <si>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</si>
  <si>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</si>
  <si>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</si>
  <si>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</si>
  <si>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</si>
  <si>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</si>
  <si>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</si>
  <si>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</si>
  <si>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</si>
  <si>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</si>
  <si>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</si>
  <si>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</si>
  <si>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</si>
  <si>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</si>
  <si>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</si>
  <si>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</si>
  <si>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</si>
  <si>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</si>
  <si>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</si>
  <si>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</si>
  <si>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</si>
  <si>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</si>
  <si>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</si>
  <si>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</si>
  <si>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</si>
  <si>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</si>
  <si>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</si>
  <si>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</si>
  <si>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</si>
  <si>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</si>
  <si>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</si>
  <si>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</si>
  <si>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</si>
  <si>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</si>
  <si>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</si>
  <si>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</si>
  <si>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</si>
  <si>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</si>
  <si>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</si>
  <si>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</si>
  <si>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</si>
  <si>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</si>
  <si>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</si>
  <si>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</si>
  <si>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</si>
  <si>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</si>
  <si>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</si>
  <si>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</si>
  <si>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</si>
  <si>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</si>
  <si>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</si>
  <si>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</si>
  <si>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</si>
  <si>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</si>
  <si>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</si>
  <si>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</si>
  <si>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</si>
  <si>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</si>
  <si>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</si>
  <si>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</si>
  <si>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</si>
  <si>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</si>
  <si>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</si>
  <si>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</si>
  <si>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</si>
  <si>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</si>
  <si>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</si>
  <si>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</si>
  <si>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</si>
  <si>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</si>
  <si>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</si>
  <si>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</si>
  <si>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</si>
  <si>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</si>
  <si>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</si>
  <si>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</si>
  <si>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</si>
  <si>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</si>
  <si>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</si>
  <si>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</si>
  <si>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</si>
  <si>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</si>
  <si>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</si>
  <si>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</si>
  <si>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</si>
  <si>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</si>
  <si>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</si>
  <si>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</si>
  <si>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</si>
  <si>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</si>
  <si>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</si>
  <si>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</si>
  <si>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</si>
  <si>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</si>
  <si>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</si>
  <si>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</si>
  <si>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</si>
  <si>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</si>
  <si>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</si>
  <si>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</si>
  <si>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</si>
  <si>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</si>
  <si>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</si>
  <si>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</si>
  <si>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</si>
  <si>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</si>
  <si>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</si>
  <si>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</si>
  <si>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</si>
  <si>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</si>
  <si>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</si>
  <si>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</si>
  <si>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</si>
  <si>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</si>
  <si>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</si>
  <si>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</si>
  <si>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</si>
  <si>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</si>
  <si>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</si>
  <si>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</si>
  <si>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</si>
  <si>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</si>
  <si>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</si>
  <si>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</si>
  <si>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</si>
  <si>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</si>
  <si>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</si>
  <si>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</si>
  <si>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</si>
  <si>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</si>
  <si>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</si>
  <si>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</si>
  <si>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</si>
  <si>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</si>
  <si>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</si>
  <si>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</si>
  <si>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</si>
  <si>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</si>
  <si>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</si>
  <si>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</si>
  <si>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</si>
  <si>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</si>
  <si>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</si>
  <si>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</si>
  <si>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</si>
  <si>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</si>
  <si>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</si>
  <si>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</si>
  <si>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</si>
  <si>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</si>
  <si>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</si>
  <si>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</si>
  <si>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</si>
  <si>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</si>
  <si>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</si>
  <si>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</si>
  <si>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</si>
  <si>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</si>
  <si>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</si>
  <si>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</si>
  <si>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</si>
  <si>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</si>
  <si>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</si>
  <si>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</si>
  <si>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</si>
  <si>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</si>
  <si>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</si>
  <si>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</si>
  <si>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</si>
  <si>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</si>
  <si>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</si>
  <si>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</si>
  <si>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</si>
  <si>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</si>
  <si>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</si>
  <si>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</si>
  <si>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</si>
  <si>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</si>
  <si>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</si>
  <si>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</si>
  <si>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</si>
  <si>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</si>
  <si>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</si>
  <si>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</si>
  <si>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</si>
  <si>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</si>
  <si>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</si>
  <si>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</si>
  <si>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</si>
  <si>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</si>
  <si>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</si>
  <si>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</si>
  <si>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</si>
  <si>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</si>
  <si>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</si>
  <si>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</si>
  <si>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</si>
  <si>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</si>
  <si>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</si>
  <si>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</si>
  <si>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</si>
  <si>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</si>
  <si>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</si>
  <si>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</si>
  <si>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</si>
  <si>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</si>
  <si>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</si>
  <si>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</si>
  <si>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</si>
  <si>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</si>
  <si>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</si>
  <si>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</si>
  <si>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</si>
  <si>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</si>
  <si>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</si>
  <si>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</si>
  <si>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</si>
  <si>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</si>
  <si>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</si>
  <si>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</si>
  <si>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</si>
  <si>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</si>
  <si>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</si>
  <si>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</si>
  <si>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</si>
  <si>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</si>
  <si>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</si>
  <si>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</si>
  <si>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</si>
  <si>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</si>
  <si>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</si>
  <si>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</si>
  <si>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</si>
  <si>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</si>
  <si>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</si>
  <si>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</si>
  <si>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</si>
  <si>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</si>
  <si>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</si>
  <si>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</si>
  <si>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</si>
  <si>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</si>
  <si>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</si>
  <si>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</si>
  <si>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</si>
  <si>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</si>
  <si>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</si>
  <si>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</si>
  <si>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</si>
  <si>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</si>
  <si>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</si>
  <si>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</si>
  <si>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</si>
  <si>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</si>
  <si>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</si>
  <si>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</si>
  <si>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</si>
  <si>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</si>
  <si>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</si>
  <si>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</si>
  <si>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</si>
  <si>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</si>
  <si>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</si>
  <si>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</si>
  <si>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</si>
  <si>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</si>
  <si>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</si>
  <si>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</si>
  <si>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</si>
  <si>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</si>
  <si>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</si>
  <si>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</si>
  <si>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</si>
  <si>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</si>
  <si>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</si>
  <si>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</si>
  <si>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</si>
  <si>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</si>
  <si>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</si>
  <si>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</si>
  <si>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</si>
  <si>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</si>
  <si>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</si>
  <si>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</si>
  <si>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</si>
  <si>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</si>
  <si>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</si>
  <si>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</si>
  <si>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</si>
  <si>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</si>
  <si>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</si>
  <si>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</si>
  <si>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</si>
  <si>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</si>
  <si>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</si>
  <si>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</si>
  <si>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</si>
  <si>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</si>
  <si>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</si>
  <si>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</si>
  <si>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</si>
  <si>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</si>
  <si>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</si>
  <si>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</si>
  <si>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</si>
  <si>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</si>
  <si>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</si>
  <si>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</si>
  <si>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</si>
  <si>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</si>
  <si>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</si>
  <si>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</si>
  <si>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</si>
  <si>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</si>
  <si>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</si>
  <si>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</si>
  <si>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</si>
  <si>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</si>
  <si>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</si>
  <si>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</si>
  <si>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</si>
  <si>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</si>
  <si>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</si>
  <si>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</si>
  <si>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</si>
  <si>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</si>
  <si>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</si>
  <si>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</si>
  <si>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</si>
  <si>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</si>
  <si>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</si>
  <si>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</si>
  <si>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</si>
  <si>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</si>
  <si>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</si>
  <si>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</si>
  <si>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</si>
  <si>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</si>
  <si>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</si>
  <si>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</si>
  <si>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</si>
  <si>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</si>
  <si>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</si>
  <si>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</si>
  <si>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</si>
  <si>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</si>
  <si>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</si>
  <si>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</si>
  <si>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</si>
  <si>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</si>
  <si>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</si>
  <si>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</si>
  <si>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</si>
  <si>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</si>
  <si>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</si>
  <si>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</si>
  <si>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</si>
  <si>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</si>
  <si>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</si>
  <si>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</si>
  <si>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</si>
  <si>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</si>
  <si>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</si>
  <si>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</si>
  <si>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</si>
  <si>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</si>
  <si>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</si>
  <si>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</si>
  <si>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</si>
  <si>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</si>
  <si>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</si>
  <si>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</si>
  <si>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</si>
  <si>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</si>
  <si>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</si>
  <si>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</si>
  <si>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</si>
  <si>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</si>
  <si>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</si>
  <si>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</si>
  <si>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</si>
  <si>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</si>
  <si>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</si>
  <si>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</si>
  <si>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</si>
  <si>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</si>
  <si>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</si>
  <si>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</si>
  <si>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</si>
  <si>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</si>
  <si>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</si>
  <si>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</si>
  <si>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</si>
  <si>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</si>
  <si>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</si>
  <si>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</si>
  <si>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</si>
  <si>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</si>
  <si>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</si>
  <si>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</si>
  <si>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</si>
  <si>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</si>
  <si>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</si>
  <si>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</si>
  <si>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</si>
  <si>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</si>
  <si>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</si>
  <si>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</si>
  <si>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</si>
  <si>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</si>
  <si>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</si>
  <si>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</si>
  <si>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</si>
  <si>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</si>
  <si>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</si>
  <si>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</si>
  <si>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</si>
  <si>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</si>
  <si>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</si>
  <si>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</si>
  <si>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</si>
  <si>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</si>
  <si>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</si>
  <si>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</si>
  <si>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</si>
  <si>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</si>
  <si>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</si>
  <si>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</si>
  <si>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</si>
  <si>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</si>
  <si>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</si>
  <si>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</si>
  <si>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</si>
  <si>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</si>
  <si>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</si>
  <si>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</si>
  <si>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</si>
  <si>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</si>
  <si>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</si>
  <si>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</si>
  <si>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</si>
  <si>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</si>
  <si>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</si>
  <si>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</si>
  <si>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</si>
  <si>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</si>
  <si>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</si>
  <si>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</si>
  <si>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</si>
  <si>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</si>
  <si>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</si>
  <si>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</si>
  <si>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</si>
  <si>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</si>
  <si>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</si>
  <si>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</si>
  <si>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</si>
  <si>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</si>
  <si>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</si>
  <si>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</si>
  <si>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</si>
  <si>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</si>
  <si>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</si>
  <si>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</si>
  <si>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</si>
  <si>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</si>
  <si>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</si>
  <si>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</si>
  <si>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</si>
  <si>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</si>
  <si>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</si>
  <si>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</si>
  <si>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</si>
  <si>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</si>
  <si>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</si>
  <si>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</si>
  <si>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</si>
  <si>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</si>
  <si>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</si>
  <si>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</si>
  <si>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</si>
  <si>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</si>
  <si>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</si>
  <si>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</si>
  <si>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</si>
  <si>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</si>
  <si>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</si>
  <si>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</si>
  <si>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</si>
  <si>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</si>
  <si>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</si>
  <si>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</si>
  <si>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</si>
  <si>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</si>
  <si>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</si>
  <si>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</si>
  <si>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</si>
  <si>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</si>
  <si>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</si>
  <si>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</si>
  <si>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</si>
  <si>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</si>
  <si>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</si>
  <si>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</si>
  <si>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</si>
  <si>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</si>
  <si>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</si>
  <si>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</si>
  <si>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</si>
  <si>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</si>
  <si>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</si>
  <si>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</si>
  <si>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</si>
  <si>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</si>
  <si>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</si>
  <si>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</si>
  <si>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</si>
  <si>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</si>
  <si>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</si>
  <si>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</si>
  <si>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</si>
  <si>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</si>
  <si>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</si>
  <si>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</si>
  <si>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</si>
  <si>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</si>
  <si>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</si>
  <si>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</si>
  <si>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</si>
  <si>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</si>
  <si>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</si>
  <si>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</si>
  <si>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</si>
  <si>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</si>
  <si>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</si>
  <si>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</si>
  <si>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</si>
  <si>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</si>
  <si>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</si>
  <si>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</si>
  <si>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</si>
  <si>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</si>
  <si>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</si>
  <si>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</si>
  <si>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</si>
  <si>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</si>
  <si>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</si>
  <si>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</si>
  <si>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</si>
  <si>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</si>
  <si>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</si>
  <si>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</si>
  <si>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</si>
  <si>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</si>
  <si>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</si>
  <si>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</si>
  <si>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</si>
  <si>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</si>
  <si>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</si>
  <si>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</si>
  <si>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</si>
  <si>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</si>
  <si>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</si>
  <si>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</si>
  <si>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</si>
  <si>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</si>
  <si>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</si>
  <si>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</si>
  <si>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</si>
  <si>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</si>
  <si>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</si>
  <si>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</si>
  <si>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</si>
  <si>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</si>
  <si>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</si>
  <si>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</si>
  <si>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</si>
  <si>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</si>
  <si>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</si>
  <si>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</si>
  <si>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</si>
  <si>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</si>
  <si>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</si>
  <si>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</si>
  <si>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</si>
  <si>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</si>
  <si>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</si>
  <si>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</si>
  <si>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</si>
  <si>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</si>
  <si>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</si>
  <si>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</si>
  <si>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</si>
  <si>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</si>
  <si>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</si>
  <si>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</si>
  <si>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</si>
  <si>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</si>
  <si>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</si>
  <si>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</si>
  <si>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</si>
  <si>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</si>
  <si>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</si>
  <si>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</si>
  <si>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</si>
  <si>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</si>
  <si>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</si>
  <si>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</si>
  <si>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</si>
  <si>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</si>
  <si>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</si>
  <si>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</si>
  <si>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</si>
  <si>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</si>
  <si>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</si>
  <si>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</si>
  <si>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</si>
  <si>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</si>
  <si>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</si>
  <si>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</si>
  <si>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</si>
  <si>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</si>
  <si>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</si>
  <si>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</si>
  <si>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</si>
  <si>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</si>
  <si>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</si>
  <si>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</si>
  <si>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</si>
  <si>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</si>
  <si>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</si>
  <si>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</si>
  <si>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</si>
  <si>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</si>
  <si>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</si>
  <si>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</si>
  <si>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</si>
  <si>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</si>
  <si>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</si>
  <si>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</si>
  <si>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</si>
  <si>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</si>
  <si>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</si>
  <si>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</si>
  <si>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</si>
  <si>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</si>
  <si>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</si>
  <si>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</si>
  <si>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</si>
  <si>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</si>
  <si>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</si>
  <si>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</si>
  <si>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</si>
  <si>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</si>
  <si>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</si>
  <si>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</si>
  <si>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</si>
  <si>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</si>
  <si>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</si>
  <si>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</si>
  <si>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</si>
  <si>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</si>
  <si>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</si>
  <si>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</si>
  <si>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</si>
  <si>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</si>
  <si>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</si>
  <si>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</si>
  <si>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</si>
  <si>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</si>
  <si>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</si>
  <si>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</si>
  <si>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</si>
  <si>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</si>
  <si>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</si>
  <si>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</si>
  <si>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</si>
  <si>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</si>
  <si>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</si>
  <si>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</si>
  <si>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</si>
  <si>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</si>
  <si>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</si>
  <si>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</si>
  <si>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</si>
  <si>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</si>
  <si>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</si>
  <si>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</si>
  <si>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</si>
  <si>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</si>
  <si>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</si>
  <si>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</si>
  <si>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</si>
  <si>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</si>
  <si>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</si>
  <si>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</si>
  <si>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</si>
  <si>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</si>
  <si>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</si>
  <si>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</si>
  <si>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</si>
  <si>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</si>
  <si>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</si>
  <si>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</si>
  <si>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</si>
  <si>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</si>
  <si>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</si>
  <si>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</si>
  <si>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</si>
  <si>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</si>
  <si>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</si>
  <si>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</si>
  <si>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</si>
  <si>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</si>
  <si>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</si>
  <si>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</si>
  <si>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</si>
  <si>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</si>
  <si>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</si>
  <si>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</si>
  <si>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</si>
  <si>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</si>
  <si>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</si>
  <si>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</si>
  <si>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</si>
  <si>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</si>
  <si>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</si>
  <si>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</si>
  <si>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</si>
  <si>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</si>
  <si>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</si>
  <si>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</si>
  <si>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</si>
  <si>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</si>
  <si>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</si>
  <si>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</si>
  <si>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</si>
  <si>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</si>
  <si>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</si>
  <si>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</si>
  <si>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</si>
  <si>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</si>
  <si>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</si>
  <si>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</si>
  <si>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</si>
  <si>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</si>
  <si>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</si>
  <si>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</si>
  <si>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</si>
  <si>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</si>
  <si>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</si>
  <si>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</si>
  <si>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</si>
  <si>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</si>
  <si>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</si>
  <si>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</si>
  <si>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</si>
  <si>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</si>
  <si>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</si>
  <si>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</si>
  <si>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</si>
  <si>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</si>
  <si>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</si>
  <si>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</si>
  <si>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</si>
  <si>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</si>
  <si>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</si>
  <si>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</si>
  <si>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</si>
  <si>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</si>
  <si>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</si>
  <si>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</si>
  <si>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</si>
  <si>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</si>
  <si>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</si>
  <si>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</si>
  <si>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</si>
  <si>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</si>
  <si>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</si>
  <si>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</si>
  <si>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</si>
  <si>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</si>
  <si>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</si>
  <si>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</si>
  <si>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</si>
  <si>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</si>
  <si>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</si>
  <si>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</si>
  <si>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</si>
  <si>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</si>
  <si>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</si>
  <si>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</si>
  <si>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</si>
  <si>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</si>
  <si>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</si>
  <si>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</si>
  <si>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</si>
  <si>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</si>
  <si>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</si>
  <si>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</si>
  <si>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</si>
  <si>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</si>
  <si>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</si>
  <si>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</si>
  <si>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</si>
  <si>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</si>
  <si>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</si>
  <si>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</si>
  <si>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</si>
  <si>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</si>
  <si>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</si>
  <si>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</si>
  <si>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</si>
  <si>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</si>
  <si>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</si>
  <si>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</si>
  <si>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</si>
  <si>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</si>
  <si>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</si>
  <si>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</si>
  <si>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</si>
  <si>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</si>
  <si>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</si>
  <si>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</si>
  <si>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</si>
  <si>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</si>
  <si>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</si>
  <si>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</si>
  <si>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</si>
  <si>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</si>
  <si>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</si>
  <si>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</si>
  <si>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</si>
  <si>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</si>
  <si>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</si>
  <si>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</si>
  <si>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</si>
  <si>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</si>
  <si>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</si>
  <si>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</si>
  <si>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</si>
  <si>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</si>
  <si>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</si>
  <si>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</si>
  <si>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</si>
  <si>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</si>
  <si>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</si>
  <si>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</si>
  <si>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</si>
  <si>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</si>
  <si>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</si>
  <si>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</si>
  <si>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</si>
  <si>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</si>
  <si>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</si>
  <si>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</si>
  <si>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</si>
  <si>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</si>
  <si>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</si>
  <si>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</si>
  <si>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</si>
  <si>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</si>
  <si>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</si>
  <si>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</si>
  <si>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</si>
  <si>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</si>
  <si>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</si>
  <si>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</si>
  <si>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</si>
  <si>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</si>
  <si>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</si>
  <si>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</si>
  <si>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</si>
  <si>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</si>
  <si>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</si>
  <si>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</si>
  <si>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</si>
  <si>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</si>
  <si>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</si>
  <si>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</si>
  <si>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</si>
  <si>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</si>
  <si>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</si>
  <si>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</si>
  <si>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</si>
  <si>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</si>
  <si>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</si>
  <si>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</si>
  <si>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</si>
  <si>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</si>
  <si>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</si>
  <si>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</si>
  <si>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</si>
  <si>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</si>
  <si>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</si>
  <si>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</si>
  <si>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</si>
  <si>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</si>
  <si>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</si>
  <si>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</si>
  <si>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</si>
  <si>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</si>
  <si>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</si>
  <si>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</si>
  <si>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</si>
  <si>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</si>
  <si>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</si>
  <si>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</si>
  <si>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</si>
  <si>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</si>
  <si>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</si>
  <si>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</si>
  <si>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</si>
  <si>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</si>
  <si>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</si>
  <si>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</si>
  <si>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</si>
  <si>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</si>
  <si>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</si>
  <si>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</si>
  <si>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</si>
  <si>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</si>
  <si>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</si>
  <si>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</si>
  <si>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</si>
  <si>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</si>
  <si>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</si>
  <si>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</si>
  <si>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</si>
  <si>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</si>
  <si>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</si>
  <si>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</si>
  <si>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</si>
  <si>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</si>
  <si>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</si>
  <si>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</si>
  <si>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</si>
  <si>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</si>
  <si>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</si>
  <si>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</si>
  <si>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</si>
  <si>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</si>
  <si>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</si>
  <si>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</si>
  <si>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</si>
  <si>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</si>
  <si>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</si>
  <si>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</si>
  <si>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</si>
  <si>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</si>
  <si>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</si>
  <si>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</si>
  <si>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</si>
  <si>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</si>
  <si>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</si>
  <si>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</si>
  <si>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</si>
  <si>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</si>
  <si>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</si>
  <si>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</si>
  <si>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</si>
  <si>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</si>
  <si>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</si>
  <si>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</si>
  <si>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</si>
  <si>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</si>
  <si>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</si>
  <si>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</si>
  <si>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</si>
  <si>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</si>
  <si>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</si>
  <si>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</si>
  <si>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</si>
  <si>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</si>
  <si>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</si>
  <si>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</si>
  <si>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</si>
  <si>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</si>
  <si>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</si>
  <si>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</si>
  <si>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</si>
  <si>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</si>
  <si>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</si>
  <si>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</si>
  <si>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</si>
  <si>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</si>
  <si>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</si>
  <si>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</si>
  <si>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</si>
  <si>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</si>
  <si>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</si>
  <si>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</si>
  <si>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</si>
  <si>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</si>
  <si>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</si>
  <si>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</si>
  <si>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</si>
  <si>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</si>
  <si>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</si>
  <si>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</si>
  <si>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</si>
  <si>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</si>
  <si>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</si>
  <si>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</si>
  <si>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</si>
  <si>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</si>
  <si>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</si>
  <si>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</si>
  <si>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</si>
  <si>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</si>
  <si>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</si>
  <si>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</si>
  <si>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</si>
  <si>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</si>
  <si>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</si>
  <si>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</si>
  <si>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</si>
  <si>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</si>
  <si>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</si>
  <si>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</si>
  <si>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</si>
  <si>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</si>
  <si>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</si>
  <si>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</si>
  <si>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</si>
  <si>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</si>
  <si>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</si>
  <si>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</si>
  <si>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</si>
  <si>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</si>
  <si>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</si>
  <si>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</si>
  <si>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</si>
  <si>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</si>
  <si>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</si>
  <si>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</si>
  <si>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</si>
  <si>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</si>
  <si>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</si>
  <si>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</si>
  <si>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</si>
  <si>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</si>
  <si>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</si>
  <si>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</si>
  <si>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</si>
  <si>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</si>
  <si>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</si>
  <si>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</si>
  <si>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</si>
  <si>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</si>
  <si>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</si>
  <si>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</si>
  <si>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</si>
  <si>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</si>
  <si>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</si>
  <si>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</si>
  <si>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</si>
  <si>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</si>
  <si>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</si>
  <si>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</si>
  <si>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</si>
  <si>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</si>
  <si>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</si>
  <si>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</si>
  <si>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</si>
  <si>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</si>
  <si>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</si>
  <si>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</si>
  <si>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</si>
  <si>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</si>
  <si>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</si>
  <si>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</si>
  <si>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</si>
  <si>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</si>
  <si>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</si>
  <si>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</si>
  <si>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</si>
  <si>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</si>
  <si>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</si>
  <si>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</si>
  <si>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</si>
  <si>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</si>
  <si>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</si>
  <si>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</si>
  <si>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</si>
  <si>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</si>
  <si>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</si>
  <si>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</si>
  <si>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</si>
  <si>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</si>
  <si>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</si>
  <si>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</si>
  <si>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</si>
  <si>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</si>
  <si>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</si>
  <si>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</si>
  <si>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</si>
  <si>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</si>
  <si>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</si>
  <si>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</si>
  <si>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</si>
  <si>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</si>
  <si>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</si>
  <si>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</si>
  <si>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</si>
  <si>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</si>
  <si>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</si>
  <si>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</si>
  <si>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</si>
  <si>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</si>
  <si>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</si>
  <si>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</si>
  <si>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</si>
  <si>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</si>
  <si>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</si>
  <si>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</si>
  <si>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</si>
  <si>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</si>
  <si>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</si>
  <si>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</si>
  <si>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</si>
  <si>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</si>
  <si>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</si>
  <si>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</si>
  <si>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</si>
  <si>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</si>
  <si>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</si>
  <si>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</si>
  <si>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</si>
  <si>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</si>
  <si>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</si>
  <si>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</si>
  <si>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</si>
  <si>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</si>
  <si>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</si>
  <si>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</si>
  <si>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</si>
  <si>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</si>
  <si>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</si>
  <si>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</si>
  <si>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</si>
  <si>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</si>
  <si>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</si>
  <si>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</si>
  <si>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</si>
  <si>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</si>
  <si>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</si>
  <si>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</si>
  <si>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</si>
  <si>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</si>
  <si>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</si>
  <si>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</si>
  <si>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</si>
  <si>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</si>
  <si>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</si>
  <si>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</si>
  <si>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</si>
  <si>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</si>
  <si>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</si>
  <si>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</si>
  <si>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</si>
  <si>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</si>
  <si>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</si>
  <si>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</si>
  <si>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</si>
  <si>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</si>
  <si>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</si>
  <si>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</si>
  <si>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</si>
  <si>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</si>
  <si>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</si>
  <si>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</si>
  <si>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</si>
  <si>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</si>
  <si>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</si>
  <si>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</si>
  <si>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</si>
  <si>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</si>
  <si>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</si>
  <si>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</si>
  <si>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</si>
  <si>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</si>
  <si>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</si>
  <si>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</si>
  <si>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</si>
  <si>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</si>
  <si>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</si>
  <si>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</si>
  <si>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</si>
  <si>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</si>
  <si>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</si>
  <si>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</si>
  <si>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</si>
  <si>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</si>
  <si>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</si>
  <si>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</si>
  <si>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</si>
  <si>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</si>
  <si>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</si>
  <si>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</si>
  <si>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</si>
  <si>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</si>
  <si>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</si>
  <si>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</si>
  <si>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</si>
  <si>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</si>
  <si>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</si>
  <si>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</si>
  <si>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</si>
  <si>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</si>
  <si>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</si>
  <si>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</si>
  <si>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</si>
  <si>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</si>
  <si>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</si>
  <si>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</si>
  <si>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</si>
  <si>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</si>
  <si>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</si>
  <si>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</si>
  <si>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</si>
  <si>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</si>
  <si>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</si>
  <si>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</si>
  <si>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</si>
  <si>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</si>
  <si>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</si>
  <si>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</si>
  <si>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</si>
  <si>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</si>
  <si>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</si>
  <si>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</si>
  <si>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</si>
  <si>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</si>
  <si>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</si>
  <si>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</si>
  <si>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</si>
  <si>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</si>
  <si>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</si>
  <si>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</si>
  <si>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</si>
  <si>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</si>
  <si>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</si>
  <si>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</si>
  <si>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</si>
  <si>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</si>
  <si>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</si>
  <si>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</si>
  <si>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</si>
  <si>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</si>
  <si>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</si>
  <si>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</si>
  <si>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</si>
  <si>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</si>
  <si>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</si>
  <si>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</si>
  <si>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</si>
  <si>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</si>
  <si>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</si>
  <si>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</si>
  <si>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</si>
  <si>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</si>
  <si>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</si>
  <si>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</si>
  <si>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</si>
  <si>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</si>
  <si>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</si>
  <si>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</si>
  <si>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</si>
  <si>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</si>
  <si>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</si>
  <si>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</si>
  <si>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</si>
  <si>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</si>
  <si>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</si>
  <si>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</si>
  <si>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</si>
  <si>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</si>
  <si>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</si>
  <si>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</si>
  <si>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</si>
  <si>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</si>
  <si>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</si>
  <si>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</si>
  <si>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</si>
  <si>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</si>
  <si>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</si>
  <si>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</si>
  <si>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</si>
  <si>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</si>
  <si>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</si>
  <si>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</si>
  <si>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</si>
  <si>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</si>
  <si>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</si>
  <si>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</si>
  <si>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</si>
  <si>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</si>
  <si>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</si>
  <si>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</si>
  <si>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</si>
  <si>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</si>
  <si>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</si>
  <si>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</si>
  <si>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</si>
  <si>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</si>
  <si>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</si>
  <si>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</si>
  <si>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</si>
  <si>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</si>
  <si>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</si>
  <si>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</si>
  <si>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</si>
  <si>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</si>
  <si>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</si>
  <si>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</si>
  <si>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</si>
  <si>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</si>
  <si>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</si>
  <si>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</si>
  <si>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</si>
  <si>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</si>
  <si>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</si>
  <si>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</si>
  <si>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</si>
  <si>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</si>
  <si>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</si>
  <si>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</si>
  <si>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</si>
  <si>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</si>
  <si>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</si>
  <si>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</si>
  <si>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</si>
  <si>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</si>
  <si>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</si>
  <si>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</si>
  <si>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</si>
  <si>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</si>
  <si>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</si>
  <si>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</si>
  <si>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</si>
  <si>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</si>
  <si>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</si>
  <si>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</si>
  <si>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</si>
  <si>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</si>
  <si>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</si>
  <si>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</si>
  <si>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</si>
  <si>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</si>
  <si>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</si>
  <si>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</si>
  <si>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</si>
  <si>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</si>
  <si>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</si>
  <si>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</si>
  <si>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</si>
  <si>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</si>
  <si>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</si>
  <si>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</si>
  <si>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</si>
  <si>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</si>
  <si>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</si>
  <si>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</si>
  <si>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</si>
  <si>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</si>
  <si>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</si>
  <si>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</si>
  <si>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</si>
  <si>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</si>
  <si>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</si>
  <si>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</si>
  <si>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</si>
  <si>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</si>
  <si>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</si>
  <si>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</si>
  <si>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</si>
  <si>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</si>
  <si>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</si>
  <si>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</si>
  <si>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</si>
  <si>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</si>
  <si>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</si>
  <si>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</si>
  <si>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</si>
  <si>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</si>
  <si>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</si>
  <si>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</si>
  <si>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</si>
  <si>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</si>
  <si>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</si>
  <si>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</si>
  <si>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</si>
  <si>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</si>
  <si>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</si>
  <si>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</si>
  <si>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</si>
  <si>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</si>
  <si>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</si>
  <si>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</si>
  <si>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</si>
  <si>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</si>
  <si>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</si>
  <si>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</si>
  <si>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</si>
  <si>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</si>
  <si>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</si>
  <si>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</si>
  <si>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</si>
  <si>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</si>
  <si>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</si>
  <si>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</si>
  <si>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</si>
  <si>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</si>
  <si>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</si>
  <si>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</si>
  <si>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</si>
  <si>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</si>
  <si>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</si>
  <si>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</si>
  <si>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</si>
  <si>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</si>
  <si>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</si>
  <si>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</si>
  <si>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</si>
  <si>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</si>
  <si>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</si>
  <si>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</si>
  <si>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</si>
  <si>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</si>
  <si>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</si>
  <si>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</si>
  <si>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</si>
  <si>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</si>
  <si>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</si>
  <si>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</si>
  <si>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</si>
  <si>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</si>
  <si>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</si>
  <si>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</si>
  <si>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</si>
  <si>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</si>
  <si>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</si>
  <si>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</si>
  <si>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</si>
  <si>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</si>
  <si>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</si>
  <si>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</si>
  <si>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</si>
  <si>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</si>
  <si>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</si>
  <si>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</si>
  <si>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</si>
  <si>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</si>
  <si>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</si>
  <si>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</si>
  <si>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</si>
  <si>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</si>
  <si>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</si>
  <si>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</si>
  <si>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</si>
  <si>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</si>
  <si>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</si>
  <si>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</si>
  <si>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</si>
  <si>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</si>
  <si>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</si>
  <si>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</si>
  <si>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</si>
  <si>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</si>
  <si>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</si>
  <si>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</si>
  <si>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</si>
  <si>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</si>
  <si>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</si>
  <si>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</si>
  <si>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</si>
  <si>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</si>
  <si>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</si>
  <si>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</si>
  <si>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</si>
  <si>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</si>
  <si>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</si>
  <si>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</si>
  <si>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</si>
  <si>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</si>
  <si>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</si>
  <si>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</si>
  <si>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</si>
  <si>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</si>
  <si>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</si>
  <si>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</si>
  <si>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</si>
  <si>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</si>
  <si>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</si>
  <si>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</si>
  <si>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</si>
  <si>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</si>
  <si>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</si>
  <si>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</si>
  <si>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</si>
  <si>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</si>
  <si>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</si>
  <si>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</si>
  <si>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</si>
  <si>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</si>
  <si>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</si>
  <si>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</si>
  <si>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</si>
  <si>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</si>
  <si>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</si>
  <si>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</si>
  <si>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</si>
  <si>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</si>
  <si>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</si>
  <si>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</si>
  <si>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</si>
  <si>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</si>
  <si>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</si>
  <si>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</si>
  <si>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</si>
  <si>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</si>
  <si>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</si>
  <si>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</si>
  <si>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</si>
  <si>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</si>
  <si>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</si>
  <si>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</si>
  <si>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</si>
  <si>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</si>
  <si>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</si>
  <si>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</si>
  <si>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</si>
  <si>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</si>
  <si>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</si>
  <si>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</si>
  <si>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</si>
  <si>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</si>
  <si>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</si>
  <si>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</si>
  <si>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</si>
  <si>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</si>
  <si>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</si>
  <si>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</si>
  <si>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</si>
  <si>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</si>
  <si>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</si>
  <si>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</si>
  <si>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</si>
  <si>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</si>
  <si>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</si>
  <si>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</si>
  <si>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</si>
  <si>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</si>
  <si>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</si>
  <si>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</si>
  <si>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</si>
  <si>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</si>
  <si>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</si>
  <si>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</si>
  <si>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</si>
  <si>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</si>
  <si>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</si>
  <si>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</si>
  <si>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</si>
  <si>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</si>
  <si>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</si>
  <si>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</si>
  <si>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</si>
  <si>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</si>
  <si>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</si>
  <si>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</si>
  <si>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</si>
  <si>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</si>
  <si>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</si>
  <si>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</si>
  <si>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</si>
  <si>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</si>
  <si>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</si>
  <si>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</si>
  <si>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</si>
  <si>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</si>
  <si>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</si>
  <si>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</si>
  <si>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</si>
  <si>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</si>
  <si>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</si>
  <si>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</si>
  <si>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</si>
  <si>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</si>
  <si>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</si>
  <si>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</si>
  <si>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</si>
  <si>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</si>
  <si>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</si>
  <si>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</si>
  <si>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</si>
  <si>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</si>
  <si>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</si>
  <si>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</si>
  <si>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</si>
  <si>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</si>
  <si>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</si>
  <si>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</si>
  <si>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</si>
  <si>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</si>
  <si>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</si>
  <si>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</si>
  <si>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</si>
  <si>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</si>
  <si>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</si>
  <si>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</si>
  <si>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</si>
  <si>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</si>
  <si>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</si>
  <si>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</si>
  <si>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</si>
  <si>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</si>
  <si>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</si>
  <si>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</si>
  <si>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</si>
  <si>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</si>
  <si>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</si>
  <si>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</si>
  <si>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</si>
  <si>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</si>
  <si>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</si>
  <si>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</si>
  <si>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</si>
  <si>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</si>
  <si>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</si>
  <si>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</si>
  <si>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</si>
  <si>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</si>
  <si>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</si>
  <si>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</si>
  <si>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</si>
  <si>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</si>
  <si>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</si>
  <si>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</si>
  <si>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</si>
  <si>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</si>
  <si>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</si>
  <si>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</si>
  <si>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</si>
  <si>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</si>
  <si>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</si>
  <si>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</si>
  <si>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</si>
  <si>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</si>
  <si>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</si>
  <si>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</si>
  <si>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</si>
  <si>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</si>
  <si>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</si>
  <si>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</si>
  <si>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</si>
  <si>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</si>
  <si>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</si>
  <si>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</si>
  <si>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</si>
  <si>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</si>
  <si>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</si>
  <si>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</si>
  <si>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</si>
  <si>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</si>
  <si>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</si>
  <si>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</si>
  <si>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</si>
  <si>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</si>
  <si>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</si>
  <si>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</si>
  <si>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</si>
  <si>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</si>
  <si>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</si>
  <si>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</si>
  <si>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</si>
  <si>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</si>
  <si>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</si>
  <si>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</si>
  <si>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</si>
  <si>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</si>
  <si>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</si>
  <si>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</si>
  <si>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</si>
  <si>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</si>
  <si>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</si>
  <si>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</si>
  <si>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</si>
  <si>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</si>
  <si>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</si>
  <si>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</si>
  <si>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</si>
  <si>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</si>
  <si>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</si>
  <si>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</si>
  <si>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</si>
  <si>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</si>
  <si>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</si>
  <si>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</si>
  <si>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</si>
  <si>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</si>
  <si>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</si>
  <si>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</si>
  <si>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</si>
  <si>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</si>
  <si>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</si>
  <si>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</si>
  <si>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</si>
  <si>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</si>
  <si>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</si>
  <si>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</si>
  <si>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</si>
  <si>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</si>
  <si>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</si>
  <si>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</si>
  <si>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</si>
  <si>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</si>
  <si>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</si>
  <si>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</si>
  <si>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</si>
  <si>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</si>
  <si>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</si>
  <si>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</si>
  <si>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</si>
  <si>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</si>
  <si>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</si>
  <si>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</si>
  <si>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</si>
  <si>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</si>
  <si>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</si>
  <si>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</si>
  <si>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</si>
  <si>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</si>
  <si>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</si>
  <si>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</si>
  <si>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</si>
  <si>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</si>
  <si>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</si>
  <si>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</si>
  <si>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</si>
  <si>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</si>
  <si>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</si>
  <si>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</si>
  <si>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</si>
  <si>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</si>
  <si>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</si>
  <si>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</si>
  <si>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</si>
  <si>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</si>
  <si>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</si>
  <si>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</si>
  <si>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</si>
  <si>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</si>
  <si>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</si>
  <si>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</si>
  <si>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</si>
  <si>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</si>
  <si>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</si>
  <si>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</si>
  <si>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</si>
  <si>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</si>
  <si>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</si>
  <si>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</si>
  <si>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</si>
  <si>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</si>
  <si>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</si>
  <si>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</si>
  <si>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</si>
  <si>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</si>
  <si>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</si>
  <si>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</si>
  <si>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</si>
  <si>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</si>
  <si>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</si>
  <si>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</si>
  <si>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</si>
  <si>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</si>
  <si>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</si>
  <si>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</si>
  <si>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</si>
  <si>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</si>
  <si>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</si>
  <si>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</si>
  <si>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</si>
  <si>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</si>
  <si>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</si>
  <si>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</si>
  <si>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</si>
  <si>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</si>
  <si>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</si>
  <si>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</si>
  <si>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</si>
  <si>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</si>
  <si>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</si>
  <si>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</si>
  <si>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</si>
  <si>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</si>
  <si>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</si>
  <si>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</si>
  <si>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</si>
  <si>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</si>
  <si>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</si>
  <si>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</si>
  <si>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</si>
  <si>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</si>
  <si>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</si>
  <si>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</si>
  <si>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</si>
  <si>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</si>
  <si>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</si>
  <si>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</si>
  <si>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</si>
  <si>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</si>
  <si>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</si>
  <si>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</si>
  <si>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</si>
  <si>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</si>
  <si>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</si>
  <si>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</si>
  <si>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</si>
  <si>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</si>
  <si>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</si>
  <si>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</si>
  <si>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</si>
  <si>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</si>
  <si>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</si>
  <si>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</si>
  <si>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</si>
  <si>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</si>
  <si>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</si>
  <si>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</si>
  <si>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</si>
  <si>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</si>
  <si>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</si>
  <si>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</si>
  <si>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</si>
  <si>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</si>
  <si>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</si>
  <si>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</si>
  <si>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</si>
  <si>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</si>
  <si>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</si>
  <si>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</si>
  <si>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</si>
  <si>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</si>
  <si>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</si>
  <si>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</si>
  <si>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</si>
  <si>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</si>
  <si>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</si>
  <si>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</si>
  <si>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</si>
  <si>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</si>
  <si>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</si>
  <si>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</si>
  <si>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</si>
  <si>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</si>
  <si>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</si>
  <si>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</si>
  <si>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</si>
  <si>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</si>
  <si>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</si>
  <si>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</si>
  <si>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</si>
  <si>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</si>
  <si>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</si>
  <si>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</si>
  <si>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</si>
  <si>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</si>
  <si>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</si>
  <si>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</si>
  <si>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</si>
  <si>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</si>
  <si>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</si>
  <si>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</si>
  <si>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</si>
  <si>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</si>
  <si>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</si>
  <si>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</si>
  <si>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</si>
  <si>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</si>
  <si>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</si>
  <si>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</si>
  <si>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</si>
  <si>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</si>
  <si>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</si>
  <si>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</si>
  <si>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</si>
  <si>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</si>
  <si>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</si>
  <si>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</si>
  <si>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</si>
  <si>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</si>
  <si>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</si>
  <si>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</si>
  <si>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</si>
  <si>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</si>
  <si>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</si>
  <si>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</si>
  <si>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</si>
  <si>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</si>
  <si>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</si>
  <si>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</si>
  <si>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</si>
  <si>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</si>
  <si>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</si>
  <si>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</si>
  <si>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</si>
  <si>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</si>
  <si>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</si>
  <si>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</si>
  <si>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</si>
  <si>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</si>
  <si>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</si>
  <si>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</si>
  <si>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</si>
  <si>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</si>
  <si>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</si>
  <si>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</si>
  <si>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</si>
  <si>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</si>
  <si>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</si>
  <si>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</si>
  <si>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</si>
  <si>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</si>
  <si>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</si>
  <si>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</si>
  <si>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</si>
  <si>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</si>
  <si>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</si>
  <si>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</si>
  <si>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</si>
  <si>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</si>
  <si>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</si>
  <si>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</si>
  <si>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</si>
  <si>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</si>
  <si>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</si>
  <si>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</si>
  <si>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</si>
  <si>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</si>
  <si>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</si>
  <si>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</si>
  <si>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</si>
  <si>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</si>
  <si>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</si>
  <si>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</si>
  <si>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</si>
  <si>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</si>
  <si>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</si>
  <si>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</si>
  <si>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</si>
  <si>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</si>
  <si>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</si>
  <si>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</si>
  <si>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</si>
  <si>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</si>
  <si>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</si>
  <si>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</si>
  <si>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</si>
  <si>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</si>
  <si>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</si>
  <si>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</si>
  <si>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</si>
  <si>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</si>
  <si>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</si>
  <si>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</si>
  <si>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</si>
  <si>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</si>
  <si>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</si>
  <si>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</si>
  <si>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</si>
  <si>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</si>
  <si>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</si>
  <si>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</si>
  <si>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</si>
  <si>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</si>
  <si>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</si>
  <si>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</si>
  <si>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</si>
  <si>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</si>
  <si>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</si>
  <si>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</si>
  <si>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</si>
  <si>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</si>
  <si>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</si>
  <si>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</si>
  <si>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</si>
  <si>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</si>
  <si>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</si>
  <si>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</si>
  <si>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</si>
  <si>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</si>
  <si>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</si>
  <si>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</si>
  <si>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</si>
  <si>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</si>
  <si>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</si>
  <si>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</si>
  <si>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</si>
  <si>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</si>
  <si>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</si>
  <si>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</si>
  <si>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</si>
  <si>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</si>
  <si>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</si>
  <si>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</si>
  <si>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</si>
  <si>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</si>
  <si>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</si>
  <si>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</si>
  <si>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</si>
  <si>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</si>
  <si>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</si>
  <si>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</si>
  <si>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</si>
  <si>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</si>
  <si>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</si>
  <si>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</si>
  <si>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</si>
  <si>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</si>
  <si>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</si>
  <si>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</si>
  <si>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</si>
  <si>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</si>
  <si>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</si>
  <si>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</si>
  <si>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</si>
  <si>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</si>
  <si>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</si>
  <si>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</si>
  <si>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</si>
  <si>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</si>
  <si>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</si>
  <si>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</si>
  <si>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</si>
  <si>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</si>
  <si>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</si>
  <si>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</si>
  <si>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</si>
  <si>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</si>
  <si>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</si>
  <si>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</si>
  <si>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</si>
  <si>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</si>
  <si>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</si>
  <si>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</si>
  <si>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</si>
  <si>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</si>
  <si>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</si>
  <si>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</si>
  <si>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</si>
  <si>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</si>
  <si>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</si>
  <si>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</si>
  <si>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</si>
  <si>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</si>
  <si>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</si>
  <si>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</si>
  <si>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</si>
  <si>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</si>
  <si>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</si>
  <si>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</si>
  <si>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</si>
  <si>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</si>
  <si>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</si>
  <si>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</si>
  <si>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</si>
  <si>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</si>
  <si>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</si>
  <si>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</si>
  <si>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</si>
  <si>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</si>
  <si>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</si>
  <si>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</si>
  <si>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</si>
  <si>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</si>
  <si>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</si>
  <si>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</si>
  <si>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</si>
  <si>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</si>
  <si>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</si>
  <si>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</si>
  <si>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</si>
  <si>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</si>
  <si>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</si>
  <si>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</si>
  <si>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</si>
  <si>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</si>
  <si>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</si>
  <si>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</si>
  <si>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</si>
  <si>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</si>
  <si>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</si>
  <si>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</si>
  <si>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</si>
  <si>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</si>
  <si>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</si>
  <si>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</si>
  <si>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</si>
  <si>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</si>
  <si>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</si>
  <si>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</si>
  <si>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</si>
  <si>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</si>
  <si>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</si>
  <si>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</si>
  <si>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</si>
  <si>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</si>
  <si>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</si>
  <si>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</si>
  <si>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</si>
  <si>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</si>
  <si>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</si>
  <si>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</si>
  <si>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</si>
  <si>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</si>
  <si>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</si>
  <si>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</si>
  <si>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</si>
  <si>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</si>
  <si>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</si>
  <si>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</si>
  <si>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</si>
  <si>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</si>
  <si>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</si>
  <si>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</si>
  <si>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</si>
  <si>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</si>
  <si>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</si>
  <si>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</si>
  <si>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</si>
  <si>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</si>
  <si>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</si>
  <si>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</si>
  <si>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</si>
  <si>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</si>
  <si>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</si>
  <si>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</si>
  <si>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</si>
  <si>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</si>
  <si>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</si>
  <si>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</si>
  <si>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</si>
  <si>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</si>
  <si>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</si>
  <si>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</si>
  <si>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</si>
  <si>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</si>
  <si>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</si>
  <si>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</si>
  <si>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</si>
  <si>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</si>
  <si>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</si>
  <si>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</si>
  <si>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</si>
  <si>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</si>
  <si>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</si>
  <si>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</si>
  <si>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</si>
  <si>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</si>
  <si>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</si>
  <si>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</si>
  <si>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</si>
  <si>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</si>
  <si>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</si>
  <si>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</si>
  <si>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</si>
  <si>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</si>
  <si>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</si>
  <si>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</si>
  <si>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</si>
  <si>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</si>
  <si>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</si>
  <si>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</si>
  <si>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</si>
  <si>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</si>
  <si>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</si>
  <si>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</si>
  <si>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</si>
  <si>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</si>
  <si>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</si>
  <si>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</si>
  <si>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</si>
  <si>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</si>
  <si>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</si>
  <si>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</si>
  <si>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</si>
  <si>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</si>
  <si>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</si>
  <si>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</si>
  <si>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</si>
  <si>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</si>
  <si>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</si>
  <si>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</si>
  <si>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</si>
  <si>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</si>
  <si>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</si>
  <si>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</si>
  <si>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</si>
  <si>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</si>
  <si>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</si>
  <si>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</si>
  <si>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</si>
  <si>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</si>
  <si>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</si>
  <si>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</si>
  <si>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</si>
  <si>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</si>
  <si>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</si>
  <si>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</si>
  <si>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</si>
  <si>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</si>
  <si>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</si>
  <si>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</si>
  <si>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</si>
  <si>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</si>
  <si>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</si>
  <si>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</si>
  <si>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</si>
  <si>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</si>
  <si>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</si>
  <si>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</si>
  <si>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</si>
  <si>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</si>
  <si>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</si>
  <si>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</si>
  <si>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</si>
  <si>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</si>
  <si>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</si>
  <si>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</si>
  <si>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</si>
  <si>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</si>
  <si>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</si>
  <si>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</si>
  <si>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</si>
  <si>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</si>
  <si>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</si>
  <si>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</si>
  <si>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</si>
  <si>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</si>
  <si>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</si>
  <si>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</si>
  <si>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</si>
  <si>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</si>
  <si>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</si>
  <si>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</si>
  <si>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</si>
  <si>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</si>
  <si>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</si>
  <si>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</si>
  <si>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</si>
  <si>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</si>
  <si>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</si>
  <si>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</si>
  <si>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</si>
  <si>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</si>
  <si>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</si>
  <si>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</si>
  <si>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</si>
  <si>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</si>
  <si>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</si>
  <si>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</si>
  <si>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</si>
  <si>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</si>
  <si>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</si>
  <si>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</si>
  <si>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</si>
  <si>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</si>
  <si>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</si>
  <si>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</si>
  <si>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</si>
  <si>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</si>
  <si>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</si>
  <si>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</si>
  <si>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</si>
  <si>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</si>
  <si>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</si>
  <si>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</si>
  <si>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</si>
  <si>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</si>
  <si>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</si>
  <si>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</si>
  <si>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</si>
  <si>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</si>
  <si>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</si>
  <si>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</si>
  <si>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</si>
  <si>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</si>
  <si>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</si>
  <si>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</si>
  <si>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</si>
  <si>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</si>
  <si>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</si>
  <si>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</si>
  <si>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</si>
  <si>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</si>
  <si>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</si>
  <si>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</si>
  <si>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</si>
  <si>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</si>
  <si>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</si>
  <si>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</si>
  <si>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</si>
  <si>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</si>
  <si>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</si>
  <si>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</si>
  <si>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</si>
  <si>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</si>
  <si>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</si>
  <si>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</si>
  <si>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</si>
  <si>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</si>
  <si>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</si>
  <si>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</si>
  <si>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</si>
  <si>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</si>
  <si>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</si>
  <si>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</si>
  <si>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</si>
  <si>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</si>
  <si>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</si>
  <si>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</si>
  <si>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</si>
  <si>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</si>
  <si>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</si>
  <si>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</si>
  <si>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</si>
  <si>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</si>
  <si>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</si>
  <si>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</si>
  <si>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</si>
  <si>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</si>
  <si>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</si>
  <si>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</si>
  <si>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</si>
  <si>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</si>
  <si>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</si>
  <si>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</si>
  <si>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</si>
  <si>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</si>
  <si>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</si>
  <si>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</si>
  <si>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</si>
  <si>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</si>
  <si>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</si>
  <si>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</si>
  <si>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</si>
  <si>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</si>
  <si>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</si>
  <si>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</si>
  <si>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</si>
  <si>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</si>
  <si>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</si>
  <si>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</si>
  <si>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</si>
  <si>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</si>
  <si>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</si>
  <si>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</si>
  <si>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</si>
  <si>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</si>
  <si>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</si>
  <si>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</si>
  <si>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</si>
  <si>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</si>
  <si>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</si>
  <si>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</si>
  <si>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</si>
  <si>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</si>
  <si>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</si>
  <si>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</si>
  <si>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</si>
  <si>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</si>
  <si>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</si>
  <si>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</si>
  <si>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</si>
  <si>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</si>
  <si>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</si>
  <si>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</si>
  <si>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</si>
  <si>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</si>
  <si>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</si>
  <si>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</si>
  <si>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</si>
  <si>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</si>
  <si>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</si>
  <si>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</si>
  <si>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</si>
  <si>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</si>
  <si>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</si>
  <si>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</si>
  <si>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</si>
  <si>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</si>
  <si>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</si>
  <si>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</si>
  <si>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</si>
  <si>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</si>
  <si>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</si>
  <si>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</si>
  <si>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</si>
  <si>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</si>
  <si>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</si>
  <si>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</si>
  <si>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</si>
  <si>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</si>
  <si>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</si>
  <si>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</si>
  <si>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</si>
  <si>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</si>
  <si>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</si>
  <si>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</si>
  <si>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</si>
  <si>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</si>
  <si>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</si>
  <si>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</si>
  <si>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</si>
  <si>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</si>
  <si>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</si>
  <si>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</si>
  <si>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</si>
  <si>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</si>
  <si>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</si>
  <si>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</si>
  <si>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</si>
  <si>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</si>
  <si>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</si>
  <si>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</si>
  <si>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</si>
  <si>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</si>
  <si>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</si>
  <si>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</si>
  <si>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</si>
  <si>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</si>
  <si>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</si>
  <si>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</si>
  <si>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</si>
  <si>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</si>
  <si>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</si>
  <si>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</si>
  <si>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</si>
  <si>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</si>
  <si>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</si>
  <si>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</si>
  <si>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</si>
  <si>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</si>
  <si>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</si>
  <si>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</si>
  <si>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</si>
  <si>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</si>
  <si>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</si>
  <si>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</si>
  <si>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</si>
  <si>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</si>
  <si>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</si>
  <si>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</si>
  <si>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</si>
  <si>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</si>
  <si>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</si>
  <si>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</si>
  <si>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</si>
  <si>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</si>
  <si>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</si>
  <si>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</si>
  <si>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</si>
  <si>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</si>
  <si>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</si>
  <si>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</si>
  <si>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</si>
  <si>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</si>
  <si>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</si>
  <si>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</si>
  <si>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</si>
  <si>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</si>
  <si>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</si>
  <si>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</si>
  <si>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</si>
  <si>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</si>
  <si>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</si>
  <si>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</si>
  <si>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</si>
  <si>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</si>
  <si>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</si>
  <si>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</si>
  <si>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</si>
  <si>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</si>
  <si>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</si>
  <si>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</si>
  <si>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</si>
  <si>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</si>
  <si>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</si>
  <si>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</si>
  <si>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</si>
  <si>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</si>
  <si>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</si>
  <si>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</si>
  <si>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</si>
  <si>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</si>
  <si>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</si>
  <si>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</si>
  <si>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</si>
  <si>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</si>
  <si>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</si>
  <si>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</si>
  <si>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</si>
  <si>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</si>
  <si>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</si>
  <si>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</si>
  <si>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</si>
  <si>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</si>
  <si>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</si>
  <si>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</si>
  <si>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</si>
  <si>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</si>
  <si>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</si>
  <si>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</si>
  <si>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</si>
  <si>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</si>
  <si>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</si>
  <si>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</si>
  <si>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</si>
  <si>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</si>
  <si>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</si>
  <si>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</si>
  <si>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</si>
  <si>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</si>
  <si>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</si>
  <si>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</si>
  <si>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</si>
  <si>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</si>
  <si>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</si>
  <si>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</si>
  <si>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</si>
  <si>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</si>
  <si>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</si>
  <si>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</si>
  <si>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</si>
  <si>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</si>
  <si>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</si>
  <si>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</si>
  <si>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</si>
  <si>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</si>
  <si>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</si>
  <si>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</si>
  <si>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</si>
  <si>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</si>
  <si>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</si>
  <si>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</si>
  <si>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</si>
  <si>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</si>
  <si>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</si>
  <si>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</si>
  <si>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</si>
  <si>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</si>
  <si>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</si>
  <si>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</si>
  <si>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</si>
  <si>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</si>
  <si>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</si>
  <si>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</si>
  <si>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</si>
  <si>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</si>
  <si>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</si>
  <si>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</si>
  <si>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</si>
  <si>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</si>
  <si>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</si>
  <si>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</si>
  <si>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</si>
  <si>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</si>
  <si>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</si>
  <si>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</si>
  <si>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</si>
  <si>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</si>
  <si>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</si>
  <si>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</si>
  <si>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</si>
  <si>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</si>
  <si>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</si>
  <si>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</si>
  <si>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</si>
  <si>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</si>
  <si>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</si>
  <si>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</si>
  <si>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</si>
  <si>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</si>
  <si>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</si>
  <si>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</si>
  <si>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</si>
  <si>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</si>
  <si>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</si>
  <si>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</si>
  <si>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</si>
  <si>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</si>
  <si>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</si>
  <si>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</si>
  <si>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</si>
  <si>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</si>
  <si>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</si>
  <si>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</si>
  <si>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</si>
  <si>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</si>
  <si>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</si>
  <si>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</si>
  <si>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</si>
  <si>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</si>
  <si>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</si>
  <si>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</si>
  <si>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</si>
  <si>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</si>
  <si>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</si>
  <si>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</si>
  <si>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</si>
  <si>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</si>
  <si>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</si>
  <si>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</si>
  <si>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</si>
  <si>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</si>
  <si>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</si>
  <si>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</si>
  <si>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</si>
  <si>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</si>
  <si>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</si>
  <si>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</si>
  <si>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</si>
  <si>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</si>
  <si>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</si>
  <si>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</si>
  <si>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</si>
  <si>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</si>
  <si>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</si>
  <si>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</si>
  <si>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</si>
  <si>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</si>
  <si>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</si>
  <si>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</si>
  <si>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</si>
  <si>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</si>
  <si>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</si>
  <si>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</si>
  <si>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</si>
  <si>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</si>
  <si>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</si>
  <si>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</si>
  <si>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</si>
  <si>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</si>
  <si>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</si>
  <si>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</si>
  <si>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</si>
  <si>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</si>
  <si>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</si>
  <si>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</si>
  <si>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</si>
  <si>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</si>
  <si>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</si>
  <si>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</si>
  <si>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</si>
  <si>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</si>
  <si>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</si>
  <si>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</si>
  <si>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</si>
  <si>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</si>
  <si>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</si>
  <si>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</si>
  <si>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</si>
  <si>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</si>
  <si>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</si>
  <si>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</si>
  <si>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</si>
  <si>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</si>
  <si>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</si>
  <si>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</si>
  <si>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</si>
  <si>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</si>
  <si>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</si>
  <si>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</si>
  <si>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</si>
  <si>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</si>
  <si>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</si>
  <si>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</si>
  <si>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</si>
  <si>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</si>
  <si>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</si>
  <si>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</si>
  <si>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</si>
  <si>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</si>
  <si>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</si>
  <si>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</si>
  <si>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</si>
  <si>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</si>
  <si>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</si>
  <si>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</si>
  <si>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</si>
  <si>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</si>
  <si>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</si>
  <si>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</si>
  <si>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</si>
  <si>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</si>
  <si>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</si>
  <si>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</si>
  <si>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</si>
  <si>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</si>
  <si>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</si>
  <si>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</si>
  <si>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</si>
  <si>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</si>
  <si>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</si>
  <si>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</si>
  <si>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</si>
  <si>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</si>
  <si>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</si>
  <si>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</si>
  <si>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</si>
  <si>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</si>
  <si>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</si>
  <si>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</si>
  <si>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</si>
  <si>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</si>
  <si>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</si>
  <si>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</si>
  <si>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</si>
  <si>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</si>
  <si>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</si>
  <si>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</si>
  <si>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</si>
  <si>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</si>
  <si>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</si>
  <si>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</si>
  <si>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</si>
  <si>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</si>
  <si>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</si>
  <si>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</si>
  <si>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</si>
  <si>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</si>
  <si>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</si>
  <si>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</si>
  <si>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</si>
  <si>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</si>
  <si>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</si>
  <si>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</si>
  <si>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</si>
  <si>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</si>
  <si>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</si>
  <si>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</si>
  <si>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</si>
  <si>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</si>
  <si>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</si>
  <si>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</si>
  <si>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</si>
  <si>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</si>
  <si>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</si>
  <si>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</si>
  <si>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</si>
  <si>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</si>
  <si>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</si>
  <si>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</si>
  <si>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</si>
  <si>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</si>
  <si>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</si>
  <si>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</si>
  <si>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</si>
  <si>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</si>
  <si>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</si>
  <si>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</si>
  <si>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</si>
  <si>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</si>
  <si>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</si>
  <si>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</si>
  <si>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</si>
  <si>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</si>
  <si>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</si>
  <si>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</si>
  <si>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</si>
  <si>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</si>
  <si>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</si>
  <si>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</si>
  <si>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</si>
  <si>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</si>
  <si>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</si>
  <si>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</si>
  <si>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</si>
  <si>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</si>
  <si>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</si>
  <si>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</si>
  <si>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</si>
  <si>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</si>
  <si>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</si>
  <si>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</si>
  <si>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</si>
  <si>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</si>
  <si>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</si>
  <si>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</si>
  <si>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</si>
  <si>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</si>
  <si>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</si>
  <si>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</si>
  <si>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</si>
  <si>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</si>
  <si>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</si>
  <si>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</si>
  <si>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</si>
  <si>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</si>
  <si>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</si>
  <si>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</si>
  <si>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</si>
  <si>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</si>
  <si>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</si>
  <si>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</si>
  <si>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</si>
  <si>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</si>
  <si>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</si>
  <si>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</si>
  <si>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</si>
  <si>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</si>
  <si>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</si>
  <si>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</si>
  <si>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</si>
  <si>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</si>
  <si>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</si>
  <si>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</si>
  <si>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</si>
  <si>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</si>
  <si>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</si>
  <si>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</si>
  <si>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</si>
  <si>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</si>
  <si>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</si>
  <si>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</si>
  <si>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</si>
  <si>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</si>
  <si>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</si>
  <si>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</si>
  <si>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</si>
  <si>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</si>
  <si>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</si>
  <si>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</si>
  <si>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</si>
  <si>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</si>
  <si>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</si>
  <si>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</si>
  <si>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</si>
  <si>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</si>
  <si>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</si>
  <si>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</si>
  <si>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</si>
  <si>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</si>
  <si>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</si>
  <si>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</si>
  <si>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</si>
  <si>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</si>
  <si>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</si>
  <si>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</si>
  <si>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</si>
  <si>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</si>
  <si>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</si>
  <si>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</si>
  <si>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</si>
  <si>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</si>
  <si>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</si>
  <si>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</si>
  <si>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</si>
  <si>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</si>
  <si>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</si>
  <si>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</si>
  <si>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</si>
  <si>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</si>
  <si>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</si>
  <si>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</si>
  <si>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</si>
  <si>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</si>
  <si>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</si>
  <si>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</si>
  <si>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</si>
  <si>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</si>
  <si>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</si>
  <si>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</si>
  <si>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</si>
  <si>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</si>
  <si>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</si>
  <si>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</si>
  <si>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</si>
  <si>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</si>
  <si>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</si>
  <si>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</si>
  <si>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</si>
  <si>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</si>
  <si>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</si>
  <si>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</si>
  <si>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</si>
  <si>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</si>
  <si>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</si>
  <si>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</si>
  <si>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</si>
  <si>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</si>
  <si>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</si>
  <si>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</si>
  <si>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</si>
  <si>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</si>
  <si>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</si>
  <si>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</si>
  <si>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</si>
  <si>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</si>
  <si>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</si>
  <si>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</si>
  <si>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</si>
  <si>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</si>
  <si>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</si>
  <si>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</si>
  <si>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</si>
  <si>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</si>
  <si>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</si>
  <si>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</si>
  <si>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</si>
  <si>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</si>
  <si>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</si>
  <si>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</si>
  <si>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</si>
  <si>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</si>
  <si>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</si>
  <si>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</si>
  <si>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</si>
  <si>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</si>
  <si>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</si>
  <si>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</si>
  <si>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</si>
  <si>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</si>
  <si>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</si>
  <si>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</si>
  <si>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</si>
  <si>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</si>
  <si>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</si>
  <si>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</si>
  <si>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</si>
  <si>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</si>
  <si>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</si>
  <si>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</si>
  <si>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</si>
  <si>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</si>
  <si>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</si>
  <si>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</si>
  <si>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</si>
  <si>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</si>
  <si>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</si>
  <si>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</si>
  <si>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</si>
  <si>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</si>
  <si>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</si>
  <si>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</si>
  <si>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</si>
  <si>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</si>
  <si>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</si>
  <si>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</si>
  <si>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</si>
  <si>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</si>
  <si>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</si>
  <si>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</si>
  <si>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</si>
  <si>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</si>
  <si>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</si>
  <si>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</si>
  <si>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</si>
  <si>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</si>
  <si>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</si>
  <si>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</si>
  <si>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</si>
  <si>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</si>
  <si>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</si>
  <si>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</si>
  <si>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</si>
  <si>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</si>
  <si>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</si>
  <si>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</si>
  <si>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</si>
  <si>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</si>
  <si>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</si>
  <si>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</si>
  <si>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</si>
  <si>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</si>
  <si>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</si>
  <si>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</si>
  <si>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</si>
  <si>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</si>
  <si>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</si>
  <si>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</si>
  <si>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</si>
  <si>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</si>
  <si>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</si>
  <si>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</si>
  <si>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</si>
  <si>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</si>
  <si>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</si>
  <si>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</si>
  <si>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</si>
  <si>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</si>
  <si>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</si>
  <si>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</si>
  <si>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</si>
  <si>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</si>
  <si>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</si>
  <si>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</si>
  <si>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</si>
  <si>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</si>
  <si>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</si>
  <si>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</si>
  <si>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</si>
  <si>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</si>
  <si>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</si>
  <si>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</si>
  <si>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</si>
  <si>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</si>
  <si>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</si>
  <si>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</si>
  <si>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</si>
  <si>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</si>
  <si>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</si>
  <si>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</si>
  <si>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</si>
  <si>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</si>
  <si>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</si>
  <si>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</si>
  <si>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</si>
  <si>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</si>
  <si>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</si>
  <si>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</si>
  <si>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</si>
  <si>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</si>
  <si>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</si>
  <si>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</si>
  <si>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</si>
  <si>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</si>
  <si>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</si>
  <si>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</si>
  <si>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</si>
  <si>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</si>
  <si>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</si>
  <si>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</si>
  <si>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</si>
  <si>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</si>
  <si>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</si>
  <si>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</si>
  <si>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</si>
  <si>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</si>
  <si>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</si>
  <si>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</si>
  <si>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</si>
  <si>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</si>
  <si>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</si>
  <si>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</si>
  <si>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</si>
  <si>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</si>
  <si>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</si>
  <si>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</si>
  <si>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</si>
  <si>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</si>
  <si>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</si>
  <si>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</si>
  <si>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</si>
  <si>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</si>
  <si>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</si>
  <si>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</si>
  <si>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</si>
  <si>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</si>
  <si>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</si>
  <si>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</si>
  <si>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</si>
  <si>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</si>
  <si>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</si>
  <si>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</si>
  <si>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</si>
  <si>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</si>
  <si>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</si>
  <si>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</si>
  <si>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</si>
  <si>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</si>
  <si>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</si>
  <si>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</si>
  <si>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</si>
  <si>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</si>
  <si>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</si>
  <si>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</si>
  <si>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</si>
  <si>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</si>
  <si>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</si>
  <si>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</si>
  <si>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</si>
  <si>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</si>
  <si>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</si>
  <si>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</si>
  <si>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</si>
  <si>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</si>
  <si>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</si>
  <si>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</si>
  <si>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</si>
  <si>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</si>
  <si>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</si>
  <si>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</si>
  <si>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</si>
  <si>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</si>
  <si>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</si>
  <si>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</si>
  <si>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</si>
  <si>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</si>
  <si>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</si>
  <si>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</si>
  <si>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</si>
  <si>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</si>
  <si>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</si>
  <si>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</si>
  <si>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</si>
  <si>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</si>
  <si>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</si>
  <si>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</si>
  <si>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</si>
  <si>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</si>
  <si>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</si>
  <si>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</si>
  <si>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</si>
  <si>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</si>
  <si>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</si>
  <si>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</si>
  <si>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</si>
  <si>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</si>
  <si>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</si>
  <si>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</si>
  <si>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</si>
  <si>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</si>
  <si>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</si>
  <si>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</si>
  <si>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</si>
  <si>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</si>
  <si>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</si>
  <si>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</si>
  <si>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</si>
  <si>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</si>
  <si>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</si>
  <si>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</si>
  <si>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</si>
  <si>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</si>
  <si>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</si>
  <si>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</si>
  <si>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</si>
  <si>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</si>
  <si>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</si>
  <si>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</si>
  <si>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</si>
  <si>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</si>
  <si>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</si>
  <si>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</si>
  <si>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</si>
  <si>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</si>
  <si>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</si>
  <si>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</si>
  <si>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</si>
  <si>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</si>
  <si>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</si>
  <si>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</si>
  <si>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</si>
  <si>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</si>
  <si>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</si>
  <si>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</si>
  <si>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</si>
  <si>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</si>
  <si>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</si>
  <si>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</si>
  <si>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</si>
  <si>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</si>
  <si>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</si>
  <si>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</si>
  <si>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</si>
  <si>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</si>
  <si>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</si>
  <si>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</si>
  <si>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</si>
  <si>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</si>
  <si>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</si>
  <si>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</si>
  <si>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</si>
  <si>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</si>
  <si>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</si>
  <si>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</si>
  <si>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</si>
  <si>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</si>
  <si>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</si>
  <si>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</si>
  <si>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</si>
  <si>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</si>
  <si>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</si>
  <si>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</si>
  <si>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</si>
  <si>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</si>
  <si>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</si>
  <si>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</si>
  <si>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</si>
  <si>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</si>
  <si>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</si>
  <si>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</si>
  <si>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</si>
  <si>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</si>
  <si>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</si>
  <si>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</si>
  <si>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</si>
  <si>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</si>
  <si>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</si>
  <si>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</si>
  <si>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</si>
  <si>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</si>
  <si>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</si>
  <si>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</si>
  <si>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</si>
  <si>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</si>
  <si>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</si>
  <si>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</si>
  <si>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</si>
  <si>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</si>
  <si>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</si>
  <si>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</si>
  <si>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</si>
  <si>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</si>
  <si>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</si>
  <si>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</si>
  <si>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</si>
  <si>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</si>
  <si>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</si>
  <si>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</si>
  <si>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</si>
  <si>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</si>
  <si>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</si>
  <si>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</si>
  <si>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</si>
  <si>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</si>
  <si>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</si>
  <si>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</si>
  <si>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</si>
  <si>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</si>
  <si>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</si>
  <si>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</si>
  <si>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</si>
  <si>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</si>
  <si>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</si>
  <si>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</si>
  <si>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</si>
  <si>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</si>
  <si>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</si>
  <si>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</si>
  <si>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</si>
  <si>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</si>
  <si>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</si>
  <si>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</si>
  <si>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</si>
  <si>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</si>
  <si>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</si>
  <si>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</si>
  <si>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</si>
  <si>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</si>
  <si>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</si>
  <si>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</si>
  <si>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</si>
  <si>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</si>
  <si>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</si>
  <si>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</si>
  <si>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</si>
  <si>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</si>
  <si>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</si>
  <si>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</si>
  <si>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</si>
  <si>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</si>
  <si>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</si>
  <si>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</si>
  <si>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</si>
  <si>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</si>
  <si>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</si>
  <si>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</si>
  <si>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</si>
  <si>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</si>
  <si>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</si>
  <si>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</si>
  <si>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</si>
  <si>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</si>
  <si>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</si>
  <si>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</si>
  <si>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</si>
  <si>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</si>
  <si>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</si>
  <si>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</si>
  <si>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</si>
  <si>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</si>
  <si>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</si>
  <si>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</si>
  <si>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</si>
  <si>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</si>
  <si>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</si>
  <si>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</si>
  <si>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</si>
  <si>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</si>
  <si>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</si>
  <si>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</si>
  <si>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</si>
  <si>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</si>
  <si>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</si>
  <si>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</si>
  <si>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</si>
  <si>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</si>
  <si>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</si>
  <si>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</si>
  <si>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</si>
  <si>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</si>
  <si>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</si>
  <si>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</si>
  <si>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</si>
  <si>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</si>
  <si>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</si>
  <si>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</si>
  <si>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</si>
  <si>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</si>
  <si>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</si>
  <si>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</si>
  <si>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</si>
  <si>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</si>
  <si>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</si>
  <si>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</si>
  <si>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</si>
  <si>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</si>
  <si>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</si>
  <si>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</si>
  <si>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</si>
  <si>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</si>
  <si>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</si>
  <si>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</si>
  <si>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</si>
  <si>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</si>
  <si>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</si>
  <si>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</si>
  <si>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</si>
  <si>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</si>
  <si>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</si>
  <si>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</si>
  <si>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</si>
  <si>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</si>
  <si>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</si>
  <si>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</si>
  <si>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</si>
  <si>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</si>
  <si>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</si>
  <si>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</si>
  <si>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</si>
  <si>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</si>
  <si>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</si>
  <si>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</si>
  <si>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</si>
  <si>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</si>
  <si>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</si>
  <si>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</si>
  <si>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</si>
  <si>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</si>
  <si>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</si>
  <si>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</si>
  <si>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</si>
  <si>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</si>
  <si>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</si>
  <si>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</si>
  <si>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</si>
  <si>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</si>
  <si>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</si>
  <si>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</si>
  <si>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</si>
  <si>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</si>
  <si>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</si>
  <si>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</si>
  <si>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</si>
  <si>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</si>
  <si>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</si>
  <si>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</si>
  <si>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</si>
  <si>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</si>
  <si>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</si>
  <si>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</si>
  <si>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</si>
  <si>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</si>
  <si>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</si>
  <si>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</si>
  <si>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</si>
  <si>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</si>
  <si>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</si>
  <si>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</si>
  <si>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</si>
  <si>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</si>
  <si>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</si>
  <si>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</si>
  <si>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</si>
  <si>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</si>
  <si>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</si>
  <si>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</si>
  <si>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</si>
  <si>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</si>
  <si>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</si>
  <si>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</si>
  <si>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</si>
  <si>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</si>
  <si>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</si>
  <si>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</si>
  <si>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</si>
  <si>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</si>
  <si>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</si>
  <si>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</si>
  <si>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</si>
  <si>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</si>
  <si>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</si>
  <si>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</si>
  <si>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</si>
  <si>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</si>
  <si>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</si>
  <si>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</si>
  <si>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</si>
  <si>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</si>
  <si>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</si>
  <si>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</si>
  <si>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</si>
  <si>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</si>
  <si>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</si>
  <si>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</si>
  <si>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</si>
  <si>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</si>
  <si>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</si>
  <si>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</si>
  <si>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</si>
  <si>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</si>
  <si>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</si>
  <si>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</si>
  <si>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</si>
  <si>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</si>
  <si>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</si>
  <si>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</si>
  <si>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</si>
  <si>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</si>
  <si>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</si>
  <si>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</si>
  <si>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</si>
  <si>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</si>
  <si>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</si>
  <si>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</si>
  <si>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</si>
  <si>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</si>
  <si>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</si>
  <si>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</si>
  <si>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</si>
  <si>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</si>
  <si>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</si>
  <si>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</si>
  <si>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</si>
  <si>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</si>
  <si>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</si>
  <si>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</si>
  <si>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</si>
  <si>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</si>
  <si>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</si>
  <si>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</si>
  <si>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</si>
  <si>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</si>
  <si>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</si>
  <si>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</si>
  <si>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</si>
  <si>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</si>
  <si>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</si>
  <si>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</si>
  <si>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</si>
  <si>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</si>
  <si>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</si>
  <si>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</si>
  <si>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</si>
  <si>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</si>
  <si>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</si>
  <si>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</si>
  <si>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</si>
  <si>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</si>
  <si>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</si>
  <si>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</si>
  <si>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</si>
  <si>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</si>
  <si>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</si>
  <si>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</si>
  <si>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</si>
  <si>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</si>
  <si>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</si>
  <si>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</si>
  <si>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</si>
  <si>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</si>
  <si>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</si>
  <si>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</si>
  <si>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</si>
  <si>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</si>
  <si>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</si>
  <si>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</si>
  <si>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</si>
  <si>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</si>
  <si>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</si>
  <si>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</si>
  <si>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</si>
  <si>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</si>
  <si>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</si>
  <si>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</si>
  <si>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</si>
  <si>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</si>
  <si>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</si>
  <si>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</si>
  <si>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</si>
  <si>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</si>
  <si>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</si>
  <si>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</si>
  <si>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</si>
  <si>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</si>
  <si>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</si>
  <si>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</si>
  <si>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</si>
  <si>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</si>
  <si>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</si>
  <si>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</si>
  <si>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</si>
  <si>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</si>
  <si>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</si>
  <si>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</si>
  <si>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</si>
  <si>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</si>
  <si>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</si>
  <si>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</si>
  <si>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</si>
  <si>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</si>
  <si>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</si>
  <si>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</si>
  <si>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</si>
  <si>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</si>
  <si>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</si>
  <si>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</si>
  <si>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</si>
  <si>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</si>
  <si>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</si>
  <si>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</si>
  <si>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</si>
  <si>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</si>
  <si>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</si>
  <si>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</si>
  <si>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</si>
  <si>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</si>
  <si>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</si>
  <si>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</si>
  <si>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</si>
  <si>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</si>
  <si>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</si>
  <si>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</si>
  <si>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</si>
  <si>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</si>
  <si>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</si>
  <si>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</si>
  <si>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</si>
  <si>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</si>
  <si>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</si>
  <si>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</si>
  <si>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</si>
  <si>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</si>
  <si>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</si>
  <si>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</si>
  <si>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</si>
  <si>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</si>
  <si>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</si>
  <si>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</si>
  <si>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</si>
  <si>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</si>
  <si>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</si>
  <si>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</si>
  <si>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</si>
  <si>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</si>
  <si>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</si>
  <si>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</si>
  <si>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</si>
  <si>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</si>
  <si>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</si>
  <si>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</si>
  <si>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</si>
  <si>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</si>
  <si>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</si>
  <si>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</si>
  <si>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</si>
  <si>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</si>
  <si>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</si>
  <si>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</si>
  <si>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</si>
  <si>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</si>
  <si>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</si>
  <si>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</si>
  <si>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</si>
  <si>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</si>
  <si>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</si>
  <si>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</si>
  <si>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</si>
  <si>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</si>
  <si>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</si>
  <si>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</si>
  <si>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</si>
  <si>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</si>
  <si>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</si>
  <si>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</si>
  <si>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</si>
  <si>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</si>
  <si>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</si>
  <si>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</si>
  <si>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</si>
  <si>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</si>
  <si>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</si>
  <si>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</si>
  <si>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</si>
  <si>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</si>
  <si>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</si>
  <si>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</si>
  <si>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</si>
  <si>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</si>
  <si>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</si>
  <si>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</si>
  <si>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</si>
  <si>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</si>
  <si>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</si>
  <si>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</si>
  <si>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</si>
  <si>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</si>
  <si>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</si>
  <si>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</si>
  <si>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</si>
  <si>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</si>
  <si>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</si>
  <si>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</si>
  <si>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</si>
  <si>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</si>
  <si>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</si>
  <si>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</si>
  <si>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</si>
  <si>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</si>
  <si>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</si>
  <si>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</si>
  <si>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</si>
  <si>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</si>
  <si>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</si>
  <si>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</si>
  <si>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</si>
  <si>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</si>
  <si>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</si>
  <si>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</si>
  <si>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</si>
  <si>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</si>
  <si>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</si>
  <si>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</si>
  <si>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</si>
  <si>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</si>
  <si>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</si>
  <si>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</si>
  <si>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</si>
  <si>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</si>
  <si>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</si>
  <si>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</si>
  <si>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</si>
  <si>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</si>
  <si>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</si>
  <si>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</si>
  <si>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</si>
  <si>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</si>
  <si>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</si>
  <si>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</si>
  <si>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</si>
  <si>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</si>
  <si>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</si>
  <si>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</si>
  <si>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</si>
  <si>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</si>
  <si>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</si>
  <si>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</si>
  <si>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</si>
  <si>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</si>
  <si>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</si>
  <si>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</si>
  <si>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</si>
  <si>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</si>
  <si>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</si>
  <si>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</si>
  <si>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</si>
  <si>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</si>
  <si>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</si>
  <si>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</si>
  <si>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</si>
  <si>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</si>
  <si>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</si>
  <si>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</si>
  <si>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</si>
  <si>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</si>
  <si>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</si>
  <si>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</si>
  <si>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</si>
  <si>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</si>
  <si>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</si>
  <si>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</si>
  <si>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</si>
  <si>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</si>
  <si>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</si>
  <si>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</si>
  <si>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</si>
  <si>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</si>
  <si>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</si>
  <si>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</si>
  <si>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</si>
  <si>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</si>
  <si>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</si>
  <si>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</si>
  <si>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</si>
  <si>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</si>
  <si>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</si>
  <si>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</si>
  <si>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</si>
  <si>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</si>
  <si>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</si>
  <si>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</si>
  <si>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</si>
  <si>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</si>
  <si>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</si>
  <si>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</si>
  <si>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</si>
  <si>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</si>
  <si>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</si>
  <si>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</si>
  <si>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</si>
  <si>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</si>
  <si>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</si>
  <si>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</si>
  <si>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</si>
  <si>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</si>
  <si>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</si>
  <si>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</si>
  <si>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</si>
  <si>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</si>
  <si>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</si>
  <si>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</si>
  <si>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</si>
  <si>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</si>
  <si>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</si>
  <si>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</si>
  <si>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</si>
  <si>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</si>
  <si>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</si>
  <si>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</si>
  <si>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</si>
  <si>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</si>
  <si>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</si>
  <si>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</si>
  <si>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</si>
  <si>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</si>
  <si>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</si>
  <si>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</si>
  <si>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</si>
  <si>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</si>
  <si>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</si>
  <si>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</si>
  <si>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</si>
  <si>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</si>
  <si>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</si>
  <si>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</si>
  <si>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</si>
  <si>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</si>
  <si>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</si>
  <si>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</si>
  <si>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</si>
  <si>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</si>
  <si>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</si>
  <si>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</si>
  <si>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</si>
  <si>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</si>
  <si>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</si>
  <si>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</si>
  <si>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</si>
  <si>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</si>
  <si>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</si>
  <si>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</si>
  <si>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</si>
  <si>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</si>
  <si>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</si>
  <si>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</si>
  <si>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</si>
  <si>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</si>
  <si>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</si>
  <si>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</si>
  <si>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</si>
  <si>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</si>
  <si>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</si>
  <si>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</si>
  <si>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</si>
  <si>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</si>
  <si>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</si>
  <si>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</si>
  <si>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</si>
  <si>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</si>
  <si>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</si>
  <si>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</si>
  <si>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</si>
  <si>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</si>
  <si>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</si>
  <si>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</si>
  <si>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</si>
  <si>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</si>
  <si>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</si>
  <si>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</si>
  <si>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</si>
  <si>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</si>
  <si>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</si>
  <si>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</si>
  <si>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</si>
  <si>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</si>
  <si>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</si>
  <si>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</si>
  <si>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</si>
  <si>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</si>
  <si>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</si>
  <si>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</si>
  <si>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</si>
  <si>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</si>
  <si>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</si>
  <si>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</si>
  <si>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</si>
  <si>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</si>
  <si>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</si>
  <si>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</si>
  <si>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</si>
  <si>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</si>
  <si>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</si>
  <si>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</si>
  <si>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</si>
  <si>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</si>
  <si>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</si>
  <si>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</si>
  <si>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</si>
  <si>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</si>
  <si>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</si>
  <si>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</si>
  <si>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</si>
  <si>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</si>
  <si>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</si>
  <si>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</si>
  <si>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</si>
  <si>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</si>
  <si>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</si>
  <si>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</si>
  <si>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</si>
  <si>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</si>
  <si>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</si>
  <si>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</si>
  <si>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</si>
  <si>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</si>
  <si>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</si>
  <si>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</si>
  <si>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</si>
  <si>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</si>
  <si>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</si>
  <si>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</si>
  <si>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</si>
  <si>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</si>
  <si>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</si>
  <si>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</si>
  <si>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</si>
  <si>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</si>
  <si>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</si>
  <si>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</si>
  <si>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</si>
  <si>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</si>
  <si>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</si>
  <si>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</si>
  <si>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</si>
  <si>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</si>
  <si>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</si>
  <si>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</si>
  <si>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</si>
  <si>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</si>
  <si>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</si>
  <si>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</si>
  <si>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</si>
  <si>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</si>
  <si>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</si>
  <si>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</si>
  <si>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</si>
  <si>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</si>
  <si>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</si>
  <si>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</si>
  <si>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</si>
  <si>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</si>
  <si>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</si>
  <si>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</si>
  <si>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</si>
  <si>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</si>
  <si>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</si>
  <si>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</si>
  <si>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</si>
  <si>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</si>
  <si>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</si>
  <si>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</si>
  <si>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</si>
  <si>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</si>
  <si>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</si>
  <si>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</si>
  <si>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</si>
  <si>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</si>
  <si>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</si>
  <si>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</si>
  <si>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</si>
  <si>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</si>
  <si>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</si>
  <si>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</si>
  <si>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</si>
  <si>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</si>
  <si>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</si>
  <si>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</si>
  <si>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</si>
  <si>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</si>
  <si>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</si>
  <si>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</si>
  <si>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</si>
  <si>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</si>
  <si>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</si>
  <si>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</si>
  <si>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</si>
  <si>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</si>
  <si>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</si>
  <si>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</si>
  <si>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</si>
  <si>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</si>
  <si>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</si>
  <si>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</si>
  <si>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</si>
  <si>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</si>
  <si>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</si>
  <si>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</si>
  <si>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</si>
  <si>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</si>
  <si>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</si>
  <si>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</si>
  <si>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</si>
  <si>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</si>
  <si>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</si>
  <si>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</si>
  <si>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</si>
  <si>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</si>
  <si>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</si>
  <si>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</si>
  <si>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</si>
  <si>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</si>
  <si>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</si>
  <si>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</si>
  <si>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</si>
  <si>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</si>
  <si>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</si>
  <si>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</si>
  <si>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</si>
  <si>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</si>
  <si>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</si>
  <si>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</si>
  <si>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</si>
  <si>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</si>
  <si>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</si>
  <si>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</si>
  <si>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</si>
  <si>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</si>
  <si>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</si>
  <si>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</si>
  <si>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</si>
  <si>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</si>
  <si>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</si>
  <si>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</si>
  <si>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</si>
  <si>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</si>
  <si>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</si>
  <si>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</si>
  <si>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</si>
  <si>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</si>
  <si>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</si>
  <si>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</si>
  <si>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</si>
  <si>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</si>
  <si>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</si>
  <si>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</si>
  <si>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</si>
  <si>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</si>
  <si>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</si>
  <si>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</si>
  <si>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</si>
  <si>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</si>
  <si>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</si>
  <si>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</si>
  <si>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</si>
  <si>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</si>
  <si>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</si>
  <si>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</si>
  <si>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</si>
  <si>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</si>
  <si>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</si>
  <si>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</si>
  <si>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</si>
  <si>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</si>
  <si>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</si>
  <si>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</si>
  <si>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</si>
  <si>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</si>
  <si>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</si>
  <si>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</si>
  <si>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</si>
  <si>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</si>
  <si>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</si>
  <si>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</si>
  <si>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</si>
  <si>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</si>
  <si>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</si>
  <si>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</si>
  <si>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</si>
  <si>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</si>
  <si>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</si>
  <si>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</si>
  <si>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</si>
  <si>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</si>
  <si>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</si>
  <si>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</si>
  <si>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</si>
  <si>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</si>
  <si>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</si>
  <si>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</si>
  <si>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</si>
  <si>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</si>
  <si>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</si>
  <si>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</si>
  <si>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</si>
  <si>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</si>
  <si>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</si>
  <si>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</si>
  <si>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</si>
  <si>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</si>
  <si>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</si>
  <si>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</si>
  <si>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</si>
  <si>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</si>
  <si>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</si>
  <si>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</si>
  <si>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</si>
  <si>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</si>
  <si>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</si>
  <si>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</si>
  <si>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</si>
  <si>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</si>
  <si>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</si>
  <si>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</si>
  <si>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</si>
  <si>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</si>
  <si>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</si>
  <si>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</si>
  <si>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</si>
  <si>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</si>
  <si>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</si>
  <si>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</si>
  <si>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</si>
  <si>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</si>
  <si>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</si>
  <si>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</si>
  <si>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</si>
  <si>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</si>
  <si>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</si>
  <si>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</si>
  <si>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</si>
  <si>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</si>
  <si>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</si>
  <si>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</si>
  <si>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</si>
  <si>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</si>
  <si>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</si>
  <si>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</si>
  <si>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</si>
  <si>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</si>
  <si>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</si>
  <si>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</si>
  <si>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</si>
  <si>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</si>
  <si>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</si>
  <si>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</si>
  <si>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</si>
  <si>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</si>
  <si>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</si>
  <si>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</si>
  <si>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</si>
  <si>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</si>
  <si>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</si>
  <si>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</si>
  <si>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</si>
  <si>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</si>
  <si>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</si>
  <si>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</si>
  <si>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</si>
  <si>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</si>
  <si>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</si>
  <si>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</si>
  <si>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</si>
  <si>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</si>
  <si>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</si>
  <si>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</si>
  <si>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</si>
  <si>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</si>
  <si>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</si>
  <si>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</si>
  <si>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</si>
  <si>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</si>
  <si>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</si>
  <si>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</si>
  <si>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</si>
  <si>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</si>
  <si>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</si>
  <si>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</si>
  <si>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</si>
  <si>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</si>
  <si>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</si>
  <si>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</si>
  <si>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</si>
  <si>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</si>
  <si>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</si>
  <si>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</si>
  <si>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</si>
  <si>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</si>
  <si>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</si>
  <si>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</si>
  <si>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</si>
  <si>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</si>
  <si>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</si>
  <si>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</si>
  <si>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</si>
  <si>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</si>
  <si>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</si>
  <si>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</si>
  <si>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</si>
  <si>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</si>
  <si>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</si>
  <si>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</si>
  <si>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</si>
  <si>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</si>
  <si>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</si>
  <si>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</si>
  <si>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</si>
  <si>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</si>
  <si>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</si>
  <si>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</si>
  <si>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</si>
  <si>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</si>
  <si>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</si>
  <si>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</si>
  <si>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</si>
  <si>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</si>
  <si>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</si>
  <si>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</si>
  <si>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</si>
  <si>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</si>
  <si>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</si>
  <si>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</si>
  <si>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</si>
  <si>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</si>
  <si>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</si>
  <si>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</si>
  <si>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</si>
  <si>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</si>
  <si>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</si>
  <si>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</si>
  <si>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</si>
  <si>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</si>
  <si>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</si>
  <si>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</si>
  <si>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</si>
  <si>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</si>
  <si>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</si>
  <si>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</si>
  <si>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</si>
  <si>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</si>
  <si>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</si>
  <si>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</si>
  <si>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</si>
  <si>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</si>
  <si>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</si>
  <si>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</si>
  <si>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</si>
  <si>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</si>
  <si>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</si>
  <si>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</si>
  <si>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</si>
  <si>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</si>
  <si>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</si>
  <si>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</si>
  <si>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</si>
  <si>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</si>
  <si>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</si>
  <si>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</si>
  <si>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</si>
  <si>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</si>
  <si>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</si>
  <si>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</si>
  <si>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</si>
  <si>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</si>
  <si>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</si>
  <si>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</si>
  <si>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</si>
  <si>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</si>
  <si>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</si>
  <si>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</si>
  <si>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</si>
  <si>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</si>
  <si>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</si>
  <si>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</si>
  <si>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</si>
  <si>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</si>
  <si>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</si>
  <si>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</si>
  <si>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</si>
  <si>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</si>
  <si>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</si>
  <si>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</si>
  <si>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</si>
  <si>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</si>
  <si>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</si>
  <si>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</si>
  <si>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</si>
  <si>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</si>
  <si>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</si>
  <si>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</si>
  <si>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</si>
  <si>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</si>
  <si>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</si>
  <si>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</si>
  <si>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</si>
  <si>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</si>
  <si>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</si>
  <si>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</si>
  <si>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</si>
  <si>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</si>
  <si>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</si>
  <si>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</si>
  <si>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</si>
  <si>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</si>
  <si>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</si>
  <si>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</si>
  <si>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</si>
  <si>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</si>
  <si>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</si>
  <si>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</si>
  <si>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</si>
  <si>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</si>
  <si>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</si>
  <si>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</si>
  <si>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</si>
  <si>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</si>
  <si>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</si>
  <si>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</si>
  <si>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</si>
  <si>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</si>
  <si>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</si>
  <si>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</si>
  <si>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</si>
  <si>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</si>
  <si>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</si>
  <si>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</si>
  <si>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</si>
  <si>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</si>
  <si>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</si>
  <si>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</si>
  <si>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</si>
  <si>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</si>
  <si>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</si>
  <si>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</si>
  <si>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</si>
  <si>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</si>
  <si>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</si>
  <si>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</si>
  <si>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</si>
  <si>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</si>
  <si>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</si>
  <si>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</si>
  <si>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</si>
  <si>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</si>
  <si>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</si>
  <si>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</si>
  <si>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</si>
  <si>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</si>
  <si>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</si>
  <si>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</si>
  <si>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</si>
  <si>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</si>
  <si>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</si>
  <si>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</si>
  <si>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</si>
  <si>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</si>
  <si>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</si>
  <si>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</si>
  <si>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</si>
  <si>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</si>
  <si>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</si>
  <si>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</si>
  <si>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</si>
  <si>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</si>
  <si>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</si>
  <si>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</si>
  <si>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</si>
  <si>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</si>
  <si>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</si>
  <si>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</si>
  <si>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</si>
  <si>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</si>
  <si>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</si>
  <si>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</si>
  <si>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</si>
  <si>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</si>
  <si>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</si>
  <si>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</si>
  <si>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</si>
  <si>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</si>
  <si>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</si>
  <si>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</si>
  <si>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</si>
  <si>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</si>
  <si>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</si>
  <si>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</si>
  <si>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</si>
  <si>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</si>
  <si>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</si>
  <si>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</si>
  <si>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</si>
  <si>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</si>
  <si>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</si>
  <si>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</si>
  <si>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</si>
  <si>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</si>
  <si>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</si>
  <si>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</si>
  <si>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</si>
  <si>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</si>
  <si>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</si>
  <si>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</si>
  <si>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</si>
  <si>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</si>
  <si>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</si>
  <si>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</si>
  <si>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</si>
  <si>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</si>
  <si>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</si>
  <si>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</si>
  <si>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</si>
  <si>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</si>
  <si>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</si>
  <si>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</si>
  <si>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</si>
  <si>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</si>
  <si>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</si>
  <si>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</si>
  <si>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</si>
  <si>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</si>
  <si>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</si>
  <si>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</si>
  <si>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</si>
  <si>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</si>
  <si>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</si>
  <si>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</si>
  <si>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</si>
  <si>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</si>
  <si>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</si>
  <si>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</si>
  <si>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</si>
  <si>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</si>
  <si>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</si>
  <si>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</si>
  <si>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</si>
  <si>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</si>
  <si>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</si>
  <si>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</si>
  <si>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</si>
  <si>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</si>
  <si>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</si>
  <si>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</si>
  <si>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</si>
  <si>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</si>
  <si>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</si>
  <si>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</si>
  <si>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</si>
  <si>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</si>
  <si>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</si>
  <si>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</si>
  <si>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</si>
  <si>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</si>
  <si>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</si>
  <si>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</si>
  <si>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</si>
  <si>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</si>
  <si>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</si>
  <si>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</si>
  <si>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</si>
  <si>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</si>
  <si>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</si>
  <si>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</si>
  <si>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</si>
  <si>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</si>
  <si>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</si>
  <si>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</si>
  <si>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</si>
  <si>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</si>
  <si>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</si>
  <si>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</si>
  <si>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</si>
  <si>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</si>
  <si>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</si>
  <si>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</si>
  <si>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</si>
  <si>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</si>
  <si>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</si>
  <si>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</si>
  <si>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</si>
  <si>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</si>
  <si>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</si>
  <si>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</si>
  <si>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</si>
  <si>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</si>
  <si>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</si>
  <si>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</si>
  <si>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</si>
  <si>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</si>
  <si>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</si>
  <si>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</si>
  <si>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</si>
  <si>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</si>
  <si>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</si>
  <si>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</si>
  <si>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</si>
  <si>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</si>
  <si>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</si>
  <si>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</si>
  <si>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</si>
  <si>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</si>
  <si>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</si>
  <si>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</si>
  <si>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</si>
  <si>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</si>
  <si>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</si>
  <si>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</si>
  <si>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</si>
  <si>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</si>
  <si>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</si>
  <si>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</si>
  <si>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</si>
  <si>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</si>
  <si>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</si>
  <si>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</si>
  <si>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</si>
  <si>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</si>
  <si>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</si>
  <si>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</si>
  <si>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</si>
  <si>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</si>
  <si>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</si>
  <si>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</si>
  <si>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</si>
  <si>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</si>
  <si>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</si>
  <si>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</si>
  <si>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</si>
  <si>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</si>
  <si>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</si>
  <si>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</si>
  <si>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</si>
  <si>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</si>
  <si>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</si>
  <si>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</si>
  <si>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</si>
  <si>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</si>
  <si>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</si>
  <si>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</si>
  <si>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</si>
  <si>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</si>
  <si>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</si>
  <si>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</si>
  <si>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</si>
  <si>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</si>
  <si>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</si>
  <si>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</si>
  <si>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</si>
  <si>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</si>
  <si>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</si>
  <si>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</si>
  <si>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</si>
  <si>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</si>
  <si>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</si>
  <si>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</si>
  <si>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</si>
  <si>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</si>
  <si>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</si>
  <si>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</si>
  <si>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</si>
  <si>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</si>
  <si>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</si>
  <si>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</si>
  <si>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</si>
  <si>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</si>
  <si>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</si>
  <si>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</si>
  <si>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</si>
  <si>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</si>
  <si>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</si>
  <si>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</si>
  <si>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</si>
  <si>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</si>
  <si>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</si>
  <si>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</si>
  <si>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</si>
  <si>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</si>
  <si>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</si>
  <si>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</si>
  <si>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</si>
  <si>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</si>
  <si>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</si>
  <si>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</si>
  <si>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</si>
  <si>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</si>
  <si>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</si>
  <si>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</si>
  <si>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</si>
  <si>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</si>
  <si>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</si>
  <si>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</si>
  <si>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</si>
  <si>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</si>
  <si>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</si>
  <si>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</si>
  <si>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</si>
  <si>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</si>
  <si>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</si>
  <si>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</si>
  <si>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</si>
  <si>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</si>
  <si>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</si>
  <si>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</si>
  <si>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</si>
  <si>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</si>
  <si>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</si>
  <si>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</si>
  <si>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</si>
  <si>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</si>
  <si>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</si>
  <si>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</si>
  <si>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</si>
  <si>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</si>
  <si>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</si>
  <si>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</si>
  <si>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</si>
  <si>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</si>
  <si>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</si>
  <si>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</si>
  <si>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</si>
  <si>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</si>
  <si>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</si>
  <si>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</si>
  <si>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</si>
  <si>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</si>
  <si>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</si>
  <si>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</si>
  <si>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</si>
  <si>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</si>
  <si>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</si>
  <si>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</si>
  <si>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</si>
  <si>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</si>
  <si>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</si>
  <si>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</si>
  <si>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</si>
  <si>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</si>
  <si>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</si>
  <si>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</si>
  <si>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</si>
  <si>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</si>
  <si>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</si>
  <si>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</si>
  <si>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</si>
  <si>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</si>
  <si>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</si>
  <si>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</si>
  <si>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</si>
  <si>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</si>
  <si>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</si>
  <si>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</si>
  <si>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</si>
  <si>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</si>
  <si>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</si>
  <si>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</si>
  <si>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</si>
  <si>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</si>
  <si>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</si>
  <si>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</si>
  <si>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</si>
  <si>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</si>
  <si>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</si>
  <si>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</si>
  <si>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</si>
  <si>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</si>
  <si>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</si>
  <si>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</si>
  <si>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</si>
  <si>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</si>
  <si>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</si>
  <si>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</si>
  <si>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</si>
  <si>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</si>
  <si>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</si>
  <si>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</si>
  <si>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</si>
  <si>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</si>
  <si>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</si>
  <si>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</si>
  <si>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</si>
  <si>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</si>
  <si>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</si>
  <si>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</si>
  <si>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</si>
  <si>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</si>
  <si>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</si>
  <si>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</si>
  <si>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</si>
  <si>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</si>
  <si>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</si>
  <si>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</si>
  <si>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</si>
  <si>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</si>
  <si>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</si>
  <si>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</si>
  <si>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</si>
  <si>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</si>
  <si>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</si>
  <si>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</si>
  <si>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</si>
  <si>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</si>
  <si>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</si>
  <si>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</si>
  <si>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</si>
  <si>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</si>
  <si>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</si>
  <si>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</si>
  <si>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</si>
  <si>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</si>
  <si>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</si>
  <si>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</si>
  <si>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</si>
  <si>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</si>
  <si>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</si>
  <si>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</si>
  <si>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</si>
  <si>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</si>
  <si>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</si>
  <si>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</si>
  <si>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</si>
  <si>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</si>
  <si>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</si>
  <si>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</si>
  <si>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</si>
  <si>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</si>
  <si>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</si>
  <si>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</si>
  <si>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</si>
  <si>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</si>
  <si>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</si>
  <si>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</si>
  <si>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</si>
  <si>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</si>
  <si>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</si>
  <si>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</si>
  <si>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</si>
  <si>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</si>
  <si>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</si>
  <si>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</si>
  <si>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</si>
  <si>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</si>
  <si>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</si>
  <si>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</si>
  <si>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</si>
  <si>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</si>
  <si>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</si>
  <si>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</si>
  <si>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</si>
  <si>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</si>
  <si>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</si>
  <si>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</si>
  <si>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</si>
  <si>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</si>
  <si>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</si>
  <si>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</si>
  <si>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</si>
  <si>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</si>
  <si>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</si>
  <si>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</si>
  <si>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</si>
  <si>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</si>
  <si>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</si>
  <si>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</si>
  <si>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</si>
  <si>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</si>
  <si>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</si>
  <si>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</si>
  <si>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</si>
  <si>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</si>
  <si>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</si>
  <si>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</si>
  <si>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</si>
  <si>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</si>
  <si>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</si>
  <si>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</si>
  <si>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</si>
  <si>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</si>
  <si>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</si>
  <si>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</si>
  <si>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</si>
  <si>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</si>
  <si>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</si>
  <si>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</si>
  <si>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</si>
  <si>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</si>
  <si>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</si>
  <si>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</si>
  <si>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</si>
  <si>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</si>
  <si>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</si>
  <si>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</si>
  <si>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</si>
  <si>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</si>
  <si>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</si>
  <si>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</si>
  <si>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</si>
  <si>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</si>
  <si>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</si>
  <si>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</si>
  <si>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</si>
  <si>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</si>
  <si>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</si>
  <si>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</si>
  <si>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</si>
  <si>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</si>
  <si>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</si>
  <si>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</si>
  <si>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</si>
  <si>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</si>
  <si>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</si>
  <si>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</si>
  <si>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</si>
  <si>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</si>
  <si>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</si>
  <si>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</si>
  <si>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</si>
  <si>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</si>
  <si>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</si>
  <si>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</si>
  <si>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</si>
  <si>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</si>
  <si>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</si>
  <si>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</si>
  <si>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</si>
  <si>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</si>
  <si>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</si>
  <si>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</si>
  <si>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</si>
  <si>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</si>
  <si>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</si>
  <si>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</si>
  <si>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</si>
  <si>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</si>
  <si>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</si>
  <si>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</si>
  <si>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</si>
  <si>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</si>
  <si>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</si>
  <si>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</si>
  <si>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</si>
  <si>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</si>
  <si>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</si>
  <si>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</si>
  <si>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</si>
  <si>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</si>
  <si>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</si>
  <si>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</si>
  <si>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</si>
  <si>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</si>
  <si>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</si>
  <si>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</si>
  <si>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</si>
  <si>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</si>
  <si>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</si>
  <si>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</si>
  <si>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</si>
  <si>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</si>
  <si>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</si>
  <si>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</si>
  <si>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</si>
  <si>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</si>
  <si>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</si>
  <si>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</si>
  <si>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</si>
  <si>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</si>
  <si>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</si>
  <si>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</si>
  <si>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</si>
  <si>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</si>
  <si>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</si>
  <si>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</si>
  <si>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</si>
  <si>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</si>
  <si>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</si>
  <si>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</si>
  <si>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</si>
  <si>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</si>
  <si>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</si>
  <si>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</si>
  <si>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</si>
  <si>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</si>
  <si>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</si>
  <si>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</si>
  <si>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</si>
  <si>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</si>
  <si>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</si>
  <si>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</si>
  <si>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</si>
  <si>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</si>
  <si>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</si>
  <si>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</si>
  <si>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</si>
  <si>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</si>
  <si>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</si>
  <si>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</si>
  <si>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</si>
  <si>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</si>
  <si>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</si>
  <si>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</si>
  <si>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</si>
  <si>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</si>
  <si>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</si>
  <si>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</si>
  <si>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</si>
  <si>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</si>
  <si>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</si>
  <si>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</si>
  <si>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</si>
  <si>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</si>
  <si>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</si>
  <si>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</si>
  <si>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</si>
  <si>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</si>
  <si>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</si>
  <si>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</si>
  <si>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</si>
  <si>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</si>
  <si>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</si>
  <si>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</si>
  <si>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</si>
  <si>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</si>
  <si>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</si>
  <si>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</si>
  <si>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</si>
  <si>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</si>
  <si>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</si>
  <si>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</si>
  <si>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</si>
  <si>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</si>
  <si>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</si>
  <si>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</si>
  <si>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</si>
  <si>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</si>
  <si>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</si>
  <si>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</si>
  <si>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</si>
  <si>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</si>
  <si>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</si>
  <si>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</si>
  <si>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</si>
  <si>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</si>
  <si>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</si>
  <si>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</si>
  <si>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</si>
  <si>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</si>
  <si>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</si>
  <si>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</si>
  <si>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</si>
  <si>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</si>
  <si>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</si>
  <si>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</si>
  <si>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</si>
  <si>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</si>
  <si>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</si>
  <si>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</si>
  <si>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</si>
  <si>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</si>
  <si>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</si>
  <si>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</si>
  <si>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</si>
  <si>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</si>
  <si>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</si>
  <si>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</si>
  <si>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</si>
  <si>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</si>
  <si>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</si>
  <si>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</si>
  <si>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</si>
  <si>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</si>
  <si>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</si>
  <si>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</si>
  <si>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</si>
  <si>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</si>
  <si>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</si>
  <si>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</si>
  <si>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</si>
  <si>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</si>
  <si>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</si>
  <si>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</si>
  <si>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</si>
  <si>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</si>
  <si>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</si>
  <si>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</si>
  <si>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</si>
  <si>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</si>
  <si>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</si>
  <si>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</si>
  <si>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</si>
  <si>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</si>
  <si>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</si>
  <si>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</si>
  <si>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</si>
  <si>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</si>
  <si>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</si>
  <si>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</si>
  <si>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</si>
  <si>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</si>
  <si>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</si>
  <si>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</si>
  <si>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</si>
  <si>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</si>
  <si>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</si>
  <si>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</si>
  <si>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</si>
  <si>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</si>
  <si>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</si>
  <si>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</si>
  <si>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</si>
  <si>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</si>
  <si>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</si>
  <si>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</si>
  <si>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</si>
  <si>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</si>
  <si>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</si>
  <si>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</si>
  <si>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</si>
  <si>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</si>
  <si>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</si>
  <si>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</si>
  <si>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</si>
  <si>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</si>
  <si>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</si>
  <si>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</si>
  <si>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</si>
  <si>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</si>
  <si>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</si>
  <si>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</si>
  <si>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</si>
  <si>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</si>
  <si>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</si>
  <si>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</si>
  <si>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</si>
  <si>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</si>
  <si>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</si>
  <si>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</si>
  <si>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</si>
  <si>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</si>
  <si>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</si>
  <si>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</si>
  <si>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</si>
  <si>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</si>
  <si>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</si>
  <si>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</si>
  <si>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</si>
  <si>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</si>
  <si>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</si>
  <si>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</si>
  <si>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</si>
  <si>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</si>
  <si>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</si>
  <si>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</si>
  <si>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</si>
  <si>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</si>
  <si>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</si>
  <si>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</si>
  <si>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</si>
  <si>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</si>
  <si>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</si>
  <si>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</si>
  <si>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</si>
  <si>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</si>
  <si>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</si>
  <si>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</si>
  <si>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</si>
  <si>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</si>
  <si>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</si>
  <si>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</si>
  <si>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</si>
  <si>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</si>
  <si>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</si>
  <si>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</si>
  <si>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</si>
  <si>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</si>
  <si>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</si>
  <si>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</si>
  <si>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</si>
  <si>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</si>
  <si>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</si>
  <si>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</si>
  <si>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</si>
  <si>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</si>
  <si>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</si>
  <si>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</si>
  <si>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</si>
  <si>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</si>
  <si>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</si>
  <si>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</si>
  <si>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</si>
  <si>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</si>
  <si>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</si>
  <si>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</si>
  <si>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</si>
  <si>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</si>
  <si>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</si>
  <si>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</si>
  <si>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</si>
  <si>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</si>
  <si>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</si>
  <si>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</si>
  <si>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</si>
  <si>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</si>
  <si>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</si>
  <si>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</si>
  <si>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</si>
  <si>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</si>
  <si>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</si>
  <si>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</si>
  <si>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</si>
  <si>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</si>
  <si>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</si>
  <si>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</si>
  <si>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</si>
  <si>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</si>
  <si>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</si>
  <si>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</si>
  <si>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</si>
  <si>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</si>
  <si>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</si>
  <si>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</si>
  <si>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</si>
  <si>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</si>
  <si>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</si>
  <si>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</si>
  <si>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</si>
  <si>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</si>
  <si>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</si>
  <si>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</si>
  <si>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</si>
  <si>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</si>
  <si>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</si>
  <si>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</si>
  <si>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</si>
  <si>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</si>
  <si>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</si>
  <si>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</si>
  <si>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</si>
  <si>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</si>
  <si>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</si>
  <si>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</si>
  <si>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</si>
  <si>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</si>
  <si>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</si>
  <si>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</si>
  <si>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</si>
  <si>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</si>
  <si>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</si>
  <si>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</si>
  <si>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</si>
  <si>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</si>
  <si>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</si>
  <si>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</si>
  <si>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</si>
  <si>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</si>
  <si>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</si>
  <si>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</si>
  <si>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</si>
  <si>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</si>
  <si>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</si>
  <si>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</si>
  <si>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</si>
  <si>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</si>
  <si>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</si>
  <si>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</si>
  <si>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</si>
  <si>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</si>
  <si>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</si>
  <si>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</si>
  <si>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</si>
  <si>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</si>
  <si>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</si>
  <si>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</si>
  <si>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</si>
  <si>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</si>
  <si>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</si>
  <si>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</si>
  <si>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</si>
  <si>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</si>
  <si>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</si>
  <si>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</si>
  <si>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</si>
  <si>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</si>
  <si>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</si>
  <si>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</si>
  <si>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</si>
  <si>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</si>
  <si>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</si>
  <si>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</si>
  <si>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</si>
  <si>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</si>
  <si>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</si>
  <si>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</si>
  <si>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</si>
  <si>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</si>
  <si>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</si>
  <si>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</si>
  <si>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</si>
  <si>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</si>
  <si>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</si>
  <si>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</si>
  <si>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</si>
  <si>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</si>
  <si>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</si>
  <si>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</si>
  <si>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</si>
  <si>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</si>
  <si>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</si>
  <si>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</si>
  <si>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</si>
  <si>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</si>
  <si>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</si>
  <si>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</si>
  <si>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</si>
  <si>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</si>
  <si>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</si>
  <si>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</si>
  <si>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</si>
  <si>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</si>
  <si>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</si>
  <si>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</si>
  <si>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</si>
  <si>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</si>
  <si>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</si>
  <si>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</si>
  <si>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</si>
  <si>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</si>
  <si>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</si>
  <si>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</si>
  <si>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</si>
  <si>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</si>
  <si>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</si>
  <si>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</si>
  <si>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</si>
  <si>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</si>
  <si>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</si>
  <si>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</si>
  <si>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</si>
  <si>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</si>
  <si>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</si>
  <si>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</si>
  <si>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</si>
  <si>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</si>
  <si>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</si>
  <si>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</si>
  <si>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</si>
  <si>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</si>
  <si>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</si>
  <si>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</si>
  <si>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</si>
  <si>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</si>
  <si>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</si>
  <si>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</si>
  <si>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</si>
  <si>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</si>
  <si>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</si>
  <si>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</si>
  <si>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</si>
  <si>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</si>
  <si>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</si>
  <si>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</si>
  <si>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</si>
  <si>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</si>
  <si>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</si>
  <si>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</si>
  <si>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</si>
  <si>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</si>
  <si>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</si>
  <si>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</si>
  <si>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</si>
  <si>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</si>
  <si>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</si>
  <si>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</si>
  <si>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</si>
  <si>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</si>
  <si>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</si>
  <si>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</si>
  <si>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</si>
  <si>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</si>
  <si>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</si>
  <si>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</si>
  <si>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</si>
  <si>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</si>
  <si>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</si>
  <si>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</si>
  <si>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</si>
  <si>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</si>
  <si>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</si>
  <si>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</si>
  <si>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</si>
  <si>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</si>
  <si>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</si>
  <si>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</si>
  <si>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</si>
  <si>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</si>
  <si>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</si>
  <si>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</si>
  <si>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</si>
  <si>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</si>
  <si>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</si>
  <si>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</si>
  <si>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</si>
  <si>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</si>
  <si>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</si>
  <si>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</si>
  <si>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</si>
  <si>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</si>
  <si>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</si>
  <si>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</si>
  <si>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</si>
  <si>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</si>
  <si>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</si>
  <si>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</si>
  <si>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</si>
  <si>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</si>
  <si>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</si>
  <si>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</si>
  <si>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</si>
  <si>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</si>
  <si>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</si>
  <si>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</si>
  <si>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</si>
  <si>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</si>
  <si>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</si>
  <si>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</si>
  <si>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</si>
  <si>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</si>
  <si>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</si>
  <si>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</si>
  <si>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</si>
  <si>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</si>
  <si>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</si>
  <si>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</si>
  <si>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</si>
  <si>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</si>
  <si>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</si>
  <si>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</si>
  <si>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</si>
  <si>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</si>
  <si>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</si>
  <si>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</si>
  <si>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</si>
  <si>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</si>
  <si>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</si>
  <si>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</si>
  <si>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</si>
  <si>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</si>
  <si>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</si>
  <si>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</si>
  <si>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</si>
  <si>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</si>
  <si>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</si>
  <si>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</si>
  <si>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</si>
  <si>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</si>
  <si>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</si>
  <si>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</si>
  <si>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</si>
  <si>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</si>
  <si>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</si>
  <si>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</si>
  <si>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</si>
  <si>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</si>
  <si>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</si>
  <si>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</si>
  <si>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</si>
  <si>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</si>
  <si>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</si>
  <si>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</si>
  <si>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</si>
  <si>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</si>
  <si>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</si>
  <si>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</si>
  <si>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</si>
  <si>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</si>
  <si>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</si>
  <si>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</si>
  <si>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</si>
  <si>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</si>
  <si>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</si>
  <si>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</si>
  <si>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</si>
  <si>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</si>
  <si>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</si>
  <si>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</si>
  <si>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</si>
  <si>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</si>
  <si>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</si>
  <si>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</si>
  <si>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</si>
  <si>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</si>
  <si>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</si>
  <si>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</si>
  <si>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</si>
  <si>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</si>
  <si>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</si>
  <si>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</si>
  <si>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</si>
  <si>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</si>
  <si>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</si>
  <si>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</si>
  <si>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</si>
  <si>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</si>
  <si>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</si>
  <si>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</si>
  <si>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</si>
  <si>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</si>
  <si>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</si>
  <si>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</si>
  <si>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</si>
  <si>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</si>
  <si>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</si>
  <si>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</si>
  <si>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</si>
  <si>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</si>
  <si>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</si>
  <si>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</si>
  <si>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</si>
  <si>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</si>
  <si>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</si>
  <si>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</si>
  <si>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</si>
  <si>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</si>
  <si>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</si>
  <si>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</si>
  <si>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</si>
  <si>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</si>
  <si>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</si>
  <si>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</si>
  <si>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</si>
  <si>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</si>
  <si>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</si>
  <si>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</si>
  <si>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</si>
  <si>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</si>
  <si>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</si>
  <si>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</si>
  <si>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</si>
  <si>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</si>
  <si>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</si>
  <si>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</si>
  <si>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</si>
  <si>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</si>
  <si>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</si>
  <si>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</si>
  <si>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</si>
  <si>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</si>
  <si>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</si>
  <si>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</si>
  <si>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</si>
  <si>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</si>
  <si>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</si>
  <si>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</si>
  <si>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</si>
  <si>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</si>
  <si>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</si>
  <si>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</si>
  <si>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</si>
  <si>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</si>
  <si>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</si>
  <si>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</si>
  <si>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</si>
  <si>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</si>
  <si>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</si>
  <si>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</si>
  <si>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</si>
  <si>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</si>
  <si>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</si>
  <si>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</si>
  <si>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</si>
  <si>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</si>
  <si>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</si>
  <si>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</si>
  <si>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</si>
  <si>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</si>
  <si>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</si>
  <si>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</si>
  <si>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</si>
  <si>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</si>
  <si>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</si>
  <si>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</si>
  <si>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</si>
  <si>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</si>
  <si>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</si>
  <si>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</si>
  <si>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</si>
  <si>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</si>
  <si>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</si>
  <si>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</si>
  <si>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</si>
  <si>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</si>
  <si>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</si>
  <si>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</si>
  <si>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</si>
  <si>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</si>
  <si>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</si>
  <si>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</si>
  <si>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</si>
  <si>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</si>
  <si>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</si>
  <si>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</si>
  <si>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</si>
  <si>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</si>
  <si>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</si>
  <si>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</si>
  <si>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</si>
  <si>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</si>
  <si>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</si>
  <si>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</si>
  <si>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</si>
  <si>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</si>
  <si>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</si>
  <si>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</si>
  <si>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</si>
  <si>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</si>
  <si>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</si>
  <si>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</si>
  <si>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</si>
  <si>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</si>
  <si>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</si>
  <si>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</si>
  <si>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</si>
  <si>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</si>
  <si>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</si>
  <si>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</si>
  <si>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</si>
  <si>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</si>
  <si>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</si>
  <si>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</si>
  <si>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</si>
  <si>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</si>
  <si>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</si>
  <si>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</si>
  <si>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</si>
  <si>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</si>
  <si>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</si>
  <si>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</si>
  <si>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</si>
  <si>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</si>
  <si>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</si>
  <si>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</si>
  <si>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</si>
  <si>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</si>
  <si>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</si>
  <si>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</si>
  <si>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</si>
  <si>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</si>
  <si>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</si>
  <si>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</si>
  <si>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</si>
  <si>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</si>
  <si>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</si>
  <si>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</si>
  <si>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</si>
  <si>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</si>
  <si>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</si>
  <si>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</si>
  <si>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</si>
  <si>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</si>
  <si>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</si>
  <si>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</si>
  <si>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</si>
  <si>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</si>
  <si>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</si>
  <si>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</si>
  <si>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</si>
  <si>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</si>
  <si>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</si>
  <si>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</si>
  <si>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</si>
  <si>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</si>
  <si>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</si>
  <si>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</si>
  <si>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</si>
  <si>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</si>
  <si>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</si>
  <si>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</si>
  <si>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</si>
  <si>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</si>
  <si>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</si>
  <si>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</si>
  <si>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</si>
  <si>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</si>
  <si>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</si>
  <si>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</si>
  <si>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</si>
  <si>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</si>
  <si>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</si>
  <si>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</si>
  <si>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</si>
  <si>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</si>
  <si>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</si>
  <si>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</si>
  <si>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</si>
  <si>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</si>
  <si>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</si>
  <si>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</si>
  <si>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</si>
  <si>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</si>
  <si>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</si>
  <si>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</si>
  <si>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</si>
  <si>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</si>
  <si>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</si>
  <si>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</si>
  <si>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</si>
  <si>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</si>
  <si>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</si>
  <si>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</si>
  <si>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</si>
  <si>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</si>
  <si>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</si>
  <si>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</si>
  <si>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</si>
  <si>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</si>
  <si>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</si>
  <si>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</si>
  <si>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</si>
  <si>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</si>
  <si>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</si>
  <si>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</si>
  <si>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</si>
  <si>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</si>
  <si>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</si>
  <si>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</si>
  <si>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</si>
  <si>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</si>
  <si>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</si>
  <si>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</si>
  <si>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</si>
  <si>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</si>
  <si>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</si>
  <si>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</si>
  <si>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</si>
  <si>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</si>
  <si>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</si>
  <si>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</si>
  <si>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</si>
  <si>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</si>
  <si>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</si>
  <si>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</si>
  <si>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</si>
  <si>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</si>
  <si>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</si>
  <si>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</si>
  <si>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</si>
  <si>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</si>
  <si>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</si>
  <si>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</si>
  <si>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</si>
  <si>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</si>
  <si>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</si>
  <si>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</si>
  <si>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</si>
  <si>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</si>
  <si>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</si>
  <si>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</si>
  <si>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</si>
  <si>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</si>
  <si>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</si>
  <si>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</si>
  <si>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</si>
  <si>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</si>
  <si>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</si>
  <si>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</si>
  <si>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</si>
  <si>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</si>
  <si>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</si>
  <si>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</si>
  <si>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</si>
  <si>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</si>
  <si>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</si>
  <si>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</si>
  <si>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</si>
  <si>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</si>
  <si>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</si>
  <si>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</si>
  <si>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</si>
  <si>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</si>
  <si>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</si>
  <si>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</si>
  <si>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</si>
  <si>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</si>
  <si>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</si>
  <si>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</si>
  <si>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</si>
  <si>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</si>
  <si>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</si>
  <si>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</si>
  <si>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</si>
  <si>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</si>
  <si>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</si>
  <si>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</si>
  <si>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</si>
  <si>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</si>
  <si>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</si>
  <si>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</si>
  <si>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</si>
  <si>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</si>
  <si>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</si>
  <si>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</si>
  <si>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</si>
  <si>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</si>
  <si>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</si>
  <si>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</si>
  <si>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</si>
  <si>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</si>
  <si>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</si>
  <si>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</si>
  <si>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</si>
  <si>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</si>
  <si>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</si>
  <si>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</si>
  <si>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</si>
  <si>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</si>
  <si>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</si>
  <si>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</si>
  <si>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</si>
  <si>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</si>
  <si>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</si>
  <si>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</si>
  <si>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</si>
  <si>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</si>
  <si>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</si>
  <si>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</si>
  <si>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</si>
  <si>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</si>
  <si>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</si>
  <si>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</si>
  <si>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</si>
  <si>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</si>
  <si>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</si>
  <si>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</si>
  <si>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</si>
  <si>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</si>
  <si>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</si>
  <si>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</si>
  <si>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</si>
  <si>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</si>
  <si>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</si>
  <si>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</si>
  <si>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</si>
  <si>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</si>
  <si>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</si>
  <si>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</si>
  <si>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</si>
  <si>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</si>
  <si>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</si>
  <si>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</si>
  <si>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</si>
  <si>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</si>
  <si>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</si>
  <si>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</si>
  <si>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</si>
  <si>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</si>
  <si>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</si>
  <si>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</si>
  <si>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</si>
  <si>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</si>
  <si>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</si>
  <si>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</si>
  <si>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</si>
  <si>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</si>
  <si>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</si>
  <si>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</si>
  <si>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</si>
  <si>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</si>
  <si>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</si>
  <si>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</si>
  <si>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</si>
  <si>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</si>
  <si>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</si>
  <si>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</si>
  <si>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</si>
  <si>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</si>
  <si>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</si>
  <si>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</si>
  <si>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</si>
  <si>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</si>
  <si>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</si>
  <si>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</si>
  <si>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</si>
  <si>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</si>
  <si>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</si>
  <si>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</si>
  <si>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</si>
  <si>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</si>
  <si>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</si>
  <si>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</si>
  <si>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</si>
  <si>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</si>
  <si>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</si>
  <si>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</si>
  <si>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</si>
  <si>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</si>
  <si>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</si>
  <si>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</si>
  <si>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</si>
  <si>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</si>
  <si>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</si>
  <si>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</si>
  <si>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</si>
  <si>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</si>
  <si>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</si>
  <si>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</si>
  <si>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</si>
  <si>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</si>
  <si>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</si>
  <si>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</si>
  <si>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</si>
  <si>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</si>
  <si>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</si>
  <si>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</si>
  <si>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</si>
  <si>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</si>
  <si>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</si>
  <si>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</si>
  <si>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</si>
  <si>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</si>
  <si>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</si>
  <si>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</si>
  <si>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</si>
  <si>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</si>
  <si>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</si>
  <si>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</si>
  <si>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</si>
  <si>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</si>
  <si>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</si>
  <si>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</si>
  <si>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</si>
  <si>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</si>
  <si>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</si>
  <si>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</si>
  <si>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</si>
  <si>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</si>
  <si>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</si>
  <si>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</si>
  <si>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</si>
  <si>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</si>
  <si>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</si>
  <si>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</si>
  <si>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</si>
  <si>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</si>
  <si>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</si>
  <si>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</si>
  <si>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</si>
  <si>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</si>
  <si>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</si>
  <si>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</si>
  <si>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</si>
  <si>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</si>
  <si>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</si>
  <si>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</si>
  <si>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</si>
  <si>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</si>
  <si>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</si>
  <si>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</si>
  <si>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</si>
  <si>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</si>
  <si>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</si>
  <si>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</si>
  <si>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</si>
  <si>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</si>
  <si>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</si>
  <si>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</si>
  <si>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</si>
  <si>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</si>
  <si>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</si>
  <si>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</si>
  <si>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</si>
  <si>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</si>
  <si>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</si>
  <si>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</si>
  <si>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</si>
  <si>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</si>
  <si>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</si>
  <si>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</si>
  <si>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</si>
  <si>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</si>
  <si>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</si>
  <si>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</si>
  <si>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</si>
  <si>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</si>
  <si>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</si>
  <si>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</si>
  <si>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</si>
  <si>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</si>
  <si>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</si>
  <si>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</si>
  <si>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</si>
  <si>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</si>
  <si>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</si>
  <si>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</si>
  <si>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</si>
  <si>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</si>
  <si>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</si>
  <si>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</si>
  <si>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</si>
  <si>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</si>
  <si>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</si>
  <si>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</si>
  <si>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</si>
  <si>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</si>
  <si>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</si>
  <si>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</si>
  <si>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</si>
  <si>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</si>
  <si>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</si>
  <si>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</si>
  <si>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</si>
  <si>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</si>
  <si>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</si>
  <si>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</si>
  <si>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</si>
  <si>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</si>
  <si>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</si>
  <si>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</si>
  <si>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</si>
  <si>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</si>
  <si>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</si>
  <si>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</si>
  <si>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</si>
  <si>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</si>
  <si>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</si>
  <si>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</si>
  <si>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</si>
  <si>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</si>
  <si>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</si>
  <si>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</si>
  <si>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</si>
  <si>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</si>
  <si>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</si>
  <si>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</si>
  <si>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</si>
  <si>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</si>
  <si>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</si>
  <si>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</si>
  <si>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</si>
  <si>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</si>
  <si>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</si>
  <si>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</si>
  <si>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</si>
  <si>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</si>
  <si>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</si>
  <si>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</si>
  <si>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</si>
  <si>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</si>
  <si>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</si>
  <si>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</si>
  <si>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</si>
  <si>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</si>
  <si>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</si>
  <si>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</si>
  <si>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</si>
  <si>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</si>
  <si>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</si>
  <si>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</si>
  <si>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</si>
  <si>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</si>
  <si>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</si>
  <si>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</si>
  <si>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</si>
  <si>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</si>
  <si>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</si>
  <si>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</si>
  <si>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</si>
  <si>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</si>
  <si>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</si>
  <si>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</si>
  <si>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</si>
  <si>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</si>
  <si>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</si>
  <si>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</si>
  <si>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</si>
  <si>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</si>
  <si>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</si>
  <si>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</si>
  <si>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</si>
  <si>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</si>
  <si>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</si>
  <si>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</si>
  <si>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</si>
  <si>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</si>
  <si>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</si>
  <si>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</si>
  <si>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</si>
  <si>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</si>
  <si>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</si>
  <si>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</si>
  <si>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</si>
  <si>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</si>
  <si>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</si>
  <si>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</si>
  <si>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</si>
  <si>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</si>
  <si>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</si>
  <si>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</si>
  <si>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</si>
  <si>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</si>
  <si>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</si>
  <si>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</si>
  <si>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</si>
  <si>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</si>
  <si>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</si>
  <si>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</si>
  <si>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</si>
  <si>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</si>
  <si>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</si>
  <si>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</si>
  <si>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</si>
  <si>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</si>
  <si>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</si>
  <si>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</si>
  <si>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</si>
  <si>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</si>
  <si>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</si>
  <si>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</si>
  <si>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</si>
  <si>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</si>
  <si>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</si>
  <si>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</si>
  <si>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</si>
  <si>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</si>
  <si>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</si>
  <si>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</si>
  <si>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</si>
  <si>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</si>
  <si>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</si>
  <si>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</si>
  <si>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</si>
  <si>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</si>
  <si>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</si>
  <si>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</si>
  <si>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</si>
  <si>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</si>
  <si>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</si>
  <si>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</si>
  <si>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</si>
  <si>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</si>
  <si>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</si>
  <si>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</si>
  <si>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</si>
  <si>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</si>
  <si>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</si>
  <si>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</si>
  <si>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</si>
  <si>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</si>
  <si>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</si>
  <si>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</si>
  <si>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</si>
  <si>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</si>
  <si>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</si>
  <si>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</si>
  <si>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</si>
  <si>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</si>
  <si>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</si>
  <si>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</si>
  <si>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</si>
  <si>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</si>
  <si>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</si>
  <si>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</si>
  <si>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</si>
  <si>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</si>
  <si>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</si>
  <si>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</si>
  <si>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</si>
  <si>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</si>
  <si>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</si>
  <si>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</si>
  <si>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</si>
  <si>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</si>
  <si>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</si>
  <si>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</si>
  <si>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</si>
  <si>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</si>
  <si>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</si>
  <si>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</si>
  <si>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</si>
  <si>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</si>
  <si>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</si>
  <si>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</si>
  <si>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</si>
  <si>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</si>
  <si>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</si>
  <si>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</si>
  <si>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</si>
  <si>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</si>
  <si>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</si>
  <si>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</si>
  <si>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</si>
  <si>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</si>
  <si>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</si>
  <si>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</si>
  <si>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</si>
  <si>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</si>
  <si>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</si>
  <si>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</si>
  <si>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</si>
  <si>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</si>
  <si>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</si>
  <si>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</si>
  <si>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</si>
  <si>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</si>
  <si>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</si>
  <si>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</si>
  <si>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</si>
  <si>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</si>
  <si>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</si>
  <si>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</si>
  <si>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</si>
  <si>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</si>
  <si>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</si>
  <si>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</si>
  <si>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</si>
  <si>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</si>
  <si>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</si>
  <si>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</si>
  <si>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</si>
  <si>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</si>
  <si>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</si>
  <si>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</si>
  <si>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</si>
  <si>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</si>
  <si>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</si>
  <si>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</si>
  <si>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</si>
  <si>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</si>
  <si>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</si>
  <si>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</si>
  <si>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</si>
  <si>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</si>
  <si>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</si>
  <si>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</si>
  <si>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</si>
  <si>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</si>
  <si>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</si>
  <si>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</si>
  <si>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</si>
  <si>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</si>
  <si>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</si>
  <si>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</si>
  <si>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</si>
  <si>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</si>
  <si>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</si>
  <si>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</si>
  <si>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</si>
  <si>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</si>
  <si>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</si>
  <si>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</si>
  <si>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</si>
  <si>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</si>
  <si>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</si>
  <si>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</si>
  <si>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</si>
  <si>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</si>
  <si>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</si>
  <si>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</si>
  <si>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</si>
  <si>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</si>
  <si>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</si>
  <si>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</si>
  <si>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</si>
  <si>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</si>
  <si>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</si>
  <si>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</si>
  <si>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</si>
  <si>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</si>
  <si>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</si>
  <si>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</si>
  <si>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</si>
  <si>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</si>
  <si>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</si>
  <si>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</si>
  <si>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</si>
  <si>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</si>
  <si>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</si>
  <si>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</si>
  <si>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</si>
  <si>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</si>
  <si>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</si>
  <si>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</si>
  <si>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</si>
  <si>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</si>
  <si>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</si>
  <si>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</si>
  <si>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</si>
  <si>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</si>
  <si>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</si>
  <si>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</si>
  <si>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</si>
  <si>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</si>
  <si>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</si>
  <si>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</si>
  <si>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</si>
  <si>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</si>
  <si>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</si>
  <si>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</si>
  <si>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</si>
  <si>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</si>
  <si>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</si>
  <si>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</si>
  <si>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</si>
  <si>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</si>
  <si>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</si>
  <si>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</si>
  <si>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</si>
  <si>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</si>
  <si>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</si>
  <si>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</si>
  <si>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</si>
  <si>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</si>
  <si>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</si>
  <si>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</si>
  <si>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</si>
  <si>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</si>
  <si>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</si>
  <si>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</si>
  <si>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</si>
  <si>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</si>
  <si>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</si>
  <si>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</si>
  <si>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</si>
  <si>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</si>
  <si>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</si>
  <si>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</si>
  <si>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</si>
  <si>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</si>
  <si>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</si>
  <si>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</si>
  <si>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</si>
  <si>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</si>
  <si>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</si>
  <si>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</si>
  <si>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</si>
  <si>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</si>
  <si>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</si>
  <si>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</si>
  <si>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</si>
  <si>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</si>
  <si>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</si>
  <si>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</si>
  <si>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</si>
  <si>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</si>
  <si>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</si>
  <si>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</si>
  <si>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</si>
  <si>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</si>
  <si>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</si>
  <si>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</si>
  <si>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</si>
  <si>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</si>
  <si>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</si>
  <si>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</si>
  <si>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</si>
  <si>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</si>
  <si>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</si>
  <si>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</si>
  <si>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</si>
  <si>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</si>
  <si>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</si>
  <si>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</si>
  <si>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</si>
  <si>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</si>
  <si>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</si>
  <si>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</si>
  <si>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</si>
  <si>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</si>
  <si>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</si>
  <si>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</si>
  <si>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</si>
  <si>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</si>
  <si>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</si>
  <si>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</si>
  <si>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</si>
  <si>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</si>
  <si>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</si>
  <si>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</si>
  <si>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</si>
  <si>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</si>
  <si>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</si>
  <si>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</si>
  <si>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</si>
  <si>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</si>
  <si>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</si>
  <si>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</si>
  <si>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</si>
  <si>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</si>
  <si>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</si>
  <si>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</si>
  <si>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</si>
  <si>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</si>
  <si>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</si>
  <si>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</si>
  <si>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</si>
  <si>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</si>
  <si>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</si>
  <si>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</si>
  <si>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</si>
  <si>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</si>
  <si>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</si>
  <si>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</si>
  <si>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</si>
  <si>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</si>
  <si>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</si>
  <si>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</si>
  <si>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</si>
  <si>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</si>
  <si>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</si>
  <si>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</si>
  <si>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</si>
  <si>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</si>
  <si>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</si>
  <si>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</si>
  <si>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</si>
  <si>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</si>
  <si>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</si>
  <si>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</si>
  <si>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</si>
  <si>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</si>
  <si>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</si>
  <si>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</si>
  <si>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</si>
  <si>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</si>
  <si>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</si>
  <si>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</si>
  <si>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</si>
  <si>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</si>
  <si>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</si>
  <si>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</si>
  <si>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</si>
  <si>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</si>
  <si>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</si>
  <si>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</si>
  <si>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</si>
  <si>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</si>
  <si>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</si>
  <si>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</si>
  <si>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</si>
  <si>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</si>
  <si>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</si>
  <si>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</si>
  <si>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</si>
  <si>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</si>
  <si>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</si>
  <si>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</si>
  <si>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</si>
  <si>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</si>
  <si>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</si>
  <si>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</si>
  <si>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</si>
  <si>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</si>
  <si>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</si>
  <si>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</si>
  <si>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</si>
  <si>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</si>
  <si>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</si>
  <si>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</si>
  <si>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</si>
  <si>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</si>
  <si>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</si>
  <si>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</si>
  <si>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</si>
  <si>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</si>
  <si>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</si>
  <si>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</si>
  <si>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</si>
  <si>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</si>
  <si>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</si>
  <si>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</si>
  <si>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</si>
  <si>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</si>
  <si>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</si>
  <si>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</si>
  <si>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</si>
  <si>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</si>
  <si>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</si>
  <si>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</si>
  <si>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</si>
  <si>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</si>
  <si>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</si>
  <si>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</si>
  <si>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</si>
  <si>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</si>
  <si>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</si>
  <si>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</si>
  <si>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</si>
  <si>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</si>
  <si>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</si>
  <si>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</si>
  <si>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</si>
  <si>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</si>
  <si>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</si>
  <si>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</si>
  <si>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</si>
  <si>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</si>
  <si>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</si>
  <si>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</si>
  <si>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</si>
  <si>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</si>
  <si>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</si>
  <si>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</si>
  <si>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</si>
  <si>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</si>
  <si>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</si>
  <si>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</si>
  <si>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</si>
  <si>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</si>
  <si>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</si>
  <si>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</si>
  <si>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</si>
  <si>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</si>
  <si>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</si>
  <si>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</si>
  <si>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</si>
  <si>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</si>
  <si>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</si>
  <si>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</si>
  <si>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</si>
  <si>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</si>
  <si>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</si>
  <si>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</si>
  <si>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</si>
  <si>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</si>
  <si>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</si>
  <si>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</si>
  <si>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</si>
  <si>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</si>
  <si>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</si>
  <si>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</si>
  <si>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</si>
  <si>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</si>
  <si>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</si>
  <si>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</si>
  <si>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</si>
  <si>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</si>
  <si>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</si>
  <si>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</si>
  <si>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</si>
  <si>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</si>
  <si>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</si>
  <si>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</si>
  <si>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</si>
  <si>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</si>
  <si>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</si>
  <si>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</si>
  <si>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</si>
  <si>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</si>
  <si>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</si>
  <si>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</si>
  <si>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</si>
  <si>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</si>
  <si>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</si>
  <si>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</si>
  <si>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</si>
  <si>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</si>
  <si>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</si>
  <si>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</si>
  <si>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</si>
  <si>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</si>
  <si>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</si>
  <si>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</si>
  <si>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</si>
  <si>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</si>
  <si>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</si>
  <si>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</si>
  <si>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</si>
  <si>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</si>
  <si>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</si>
  <si>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</si>
  <si>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</si>
  <si>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</si>
  <si>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</si>
  <si>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</si>
  <si>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</si>
  <si>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</si>
  <si>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</si>
  <si>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</si>
  <si>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</si>
  <si>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</si>
  <si>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</si>
  <si>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</si>
  <si>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</si>
  <si>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</si>
  <si>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</si>
  <si>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</si>
  <si>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</si>
  <si>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</si>
  <si>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</si>
  <si>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</si>
  <si>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</si>
  <si>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</si>
  <si>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</si>
  <si>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</si>
  <si>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</si>
  <si>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</si>
  <si>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</si>
  <si>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</si>
  <si>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</si>
  <si>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</si>
  <si>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</si>
  <si>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</si>
  <si>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</si>
  <si>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</si>
  <si>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</si>
  <si>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</si>
  <si>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</si>
  <si>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</si>
  <si>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</si>
  <si>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</si>
  <si>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</si>
  <si>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</si>
  <si>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</si>
  <si>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</si>
  <si>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</si>
  <si>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</si>
  <si>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</si>
  <si>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</si>
  <si>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</si>
  <si>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</si>
  <si>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</si>
  <si>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</si>
  <si>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</si>
  <si>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</si>
  <si>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</si>
  <si>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</si>
  <si>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</si>
  <si>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</si>
  <si>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</si>
  <si>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</si>
  <si>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</si>
  <si>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</si>
  <si>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</si>
  <si>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</si>
  <si>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</si>
  <si>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</si>
  <si>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</si>
  <si>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</si>
  <si>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</si>
  <si>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</si>
  <si>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</si>
  <si>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</si>
  <si>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</si>
  <si>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</si>
  <si>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</si>
  <si>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</si>
  <si>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</si>
  <si>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</si>
  <si>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</si>
  <si>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</si>
  <si>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</si>
  <si>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</si>
  <si>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</si>
  <si>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</si>
  <si>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</si>
  <si>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</si>
  <si>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</si>
  <si>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</si>
  <si>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</si>
  <si>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</si>
  <si>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</si>
  <si>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</si>
  <si>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</si>
  <si>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</si>
  <si>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</si>
  <si>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</si>
  <si>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</si>
  <si>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</si>
  <si>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</si>
  <si>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</si>
  <si>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</si>
  <si>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</si>
  <si>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</si>
  <si>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</si>
  <si>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</si>
  <si>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</si>
  <si>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</si>
  <si>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</si>
  <si>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</si>
  <si>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</si>
  <si>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</si>
  <si>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</si>
  <si>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</si>
  <si>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</si>
  <si>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</si>
  <si>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</si>
  <si>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</si>
  <si>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</si>
  <si>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</si>
  <si>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</si>
  <si>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</si>
  <si>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</si>
  <si>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</si>
  <si>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</si>
  <si>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</si>
  <si>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</si>
  <si>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</si>
  <si>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</si>
  <si>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</si>
  <si>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</si>
  <si>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</si>
  <si>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</si>
  <si>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</si>
  <si>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</si>
  <si>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</si>
  <si>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</si>
  <si>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</si>
  <si>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</si>
  <si>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</si>
  <si>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</si>
  <si>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</si>
  <si>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</si>
  <si>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</si>
  <si>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</si>
  <si>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</si>
  <si>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</si>
  <si>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</si>
  <si>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</si>
  <si>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</si>
  <si>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</si>
  <si>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</si>
  <si>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</si>
  <si>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</si>
  <si>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</si>
  <si>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</si>
  <si>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</si>
  <si>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</si>
  <si>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</si>
  <si>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</si>
  <si>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</si>
  <si>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</si>
  <si>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</si>
  <si>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</si>
  <si>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</si>
  <si>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</si>
  <si>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</si>
  <si>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</si>
  <si>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</si>
  <si>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</si>
  <si>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</si>
  <si>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</si>
  <si>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</si>
  <si>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</si>
  <si>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</si>
  <si>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</si>
  <si>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</si>
  <si>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</si>
  <si>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</si>
  <si>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</si>
  <si>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</si>
  <si>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</si>
  <si>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</si>
  <si>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</si>
  <si>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</si>
  <si>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</si>
  <si>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</si>
  <si>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</si>
  <si>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</si>
  <si>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</si>
  <si>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</si>
  <si>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</si>
  <si>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</si>
  <si>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</si>
  <si>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</si>
  <si>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</si>
  <si>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</si>
  <si>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</si>
  <si>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</si>
  <si>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</si>
  <si>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</si>
  <si>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</si>
  <si>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</si>
  <si>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</si>
  <si>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</si>
  <si>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</si>
  <si>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</si>
  <si>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</si>
  <si>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</si>
  <si>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</si>
  <si>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</si>
  <si>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</si>
  <si>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</si>
  <si>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</si>
  <si>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</si>
  <si>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</si>
  <si>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</si>
  <si>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</si>
  <si>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</si>
  <si>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</si>
  <si>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</si>
  <si>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</si>
  <si>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</si>
  <si>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</si>
  <si>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</si>
  <si>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</si>
  <si>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</si>
  <si>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</si>
  <si>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</si>
  <si>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</si>
  <si>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</si>
  <si>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</si>
  <si>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</si>
  <si>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</si>
  <si>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</si>
  <si>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</si>
  <si>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</si>
  <si>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</si>
  <si>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</si>
  <si>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</si>
  <si>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</si>
  <si>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</si>
  <si>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</si>
  <si>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</si>
  <si>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</si>
  <si>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</si>
  <si>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</si>
  <si>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</si>
  <si>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</si>
  <si>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</si>
  <si>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</si>
  <si>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</si>
  <si>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</si>
  <si>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</si>
  <si>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</si>
  <si>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</si>
  <si>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</si>
  <si>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</si>
  <si>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</si>
  <si>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</si>
  <si>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</si>
  <si>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</si>
  <si>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</si>
  <si>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</si>
  <si>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</si>
  <si>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</si>
  <si>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</si>
  <si>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</si>
  <si>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</si>
  <si>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</si>
  <si>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</si>
  <si>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</si>
  <si>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</si>
  <si>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</si>
  <si>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</si>
  <si>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</si>
  <si>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</si>
  <si>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</si>
  <si>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</si>
  <si>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</si>
  <si>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</si>
  <si>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</si>
  <si>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</si>
  <si>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</si>
  <si>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</si>
  <si>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</si>
  <si>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</si>
  <si>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</si>
  <si>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</si>
  <si>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</si>
  <si>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</si>
  <si>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</si>
  <si>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</si>
  <si>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</si>
  <si>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</si>
  <si>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</si>
  <si>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</si>
  <si>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</si>
  <si>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</si>
  <si>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</si>
  <si>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</si>
  <si>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</si>
  <si>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</si>
  <si>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</si>
  <si>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</si>
  <si>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</si>
  <si>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</si>
  <si>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</si>
  <si>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</si>
  <si>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</si>
  <si>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</si>
  <si>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</si>
  <si>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</si>
  <si>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</si>
  <si>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</si>
  <si>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</si>
  <si>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</si>
  <si>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</si>
  <si>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</si>
  <si>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</si>
  <si>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</si>
  <si>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</si>
  <si>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</si>
  <si>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</si>
  <si>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</si>
  <si>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</si>
  <si>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</si>
  <si>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</si>
  <si>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</si>
  <si>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</si>
  <si>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</si>
  <si>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</si>
  <si>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</si>
  <si>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</si>
  <si>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</si>
  <si>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</si>
  <si>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</si>
  <si>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</si>
  <si>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</si>
  <si>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</si>
  <si>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</si>
  <si>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</si>
  <si>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</si>
  <si>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</si>
  <si>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</si>
  <si>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</si>
  <si>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</si>
  <si>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</si>
  <si>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</si>
  <si>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</si>
  <si>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</si>
  <si>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</si>
  <si>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</si>
  <si>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</si>
  <si>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</si>
  <si>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</si>
  <si>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</si>
  <si>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</si>
  <si>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</si>
  <si>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</si>
  <si>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</si>
  <si>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</si>
  <si>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</si>
  <si>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</si>
  <si>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</si>
  <si>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</si>
  <si>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</si>
  <si>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</si>
  <si>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</si>
  <si>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</si>
  <si>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</si>
  <si>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</si>
  <si>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</si>
  <si>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</si>
  <si>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</si>
  <si>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</si>
  <si>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</si>
  <si>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</si>
  <si>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</si>
  <si>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</si>
  <si>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</si>
  <si>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</si>
  <si>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</si>
  <si>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</si>
  <si>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</si>
  <si>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</si>
  <si>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</si>
  <si>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</si>
  <si>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</si>
  <si>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</si>
  <si>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</si>
  <si>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</si>
  <si>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</si>
  <si>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</si>
  <si>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</si>
  <si>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</si>
  <si>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</si>
  <si>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</si>
  <si>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</si>
  <si>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</si>
  <si>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</si>
  <si>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</si>
  <si>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</si>
  <si>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</si>
  <si>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</si>
  <si>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</si>
  <si>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</si>
  <si>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</si>
  <si>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</si>
  <si>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</si>
  <si>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</si>
  <si>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</si>
  <si>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</si>
  <si>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</si>
  <si>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</si>
  <si>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</si>
  <si>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</si>
  <si>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</si>
  <si>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</si>
  <si>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</si>
  <si>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</si>
  <si>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</si>
  <si>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</si>
  <si>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</si>
  <si>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</si>
  <si>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</si>
  <si>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</si>
  <si>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</si>
  <si>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</si>
  <si>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</si>
  <si>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</si>
  <si>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</si>
  <si>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</si>
  <si>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</si>
  <si>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</si>
  <si>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</si>
  <si>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</si>
  <si>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</si>
  <si>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</si>
  <si>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</si>
  <si>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</si>
  <si>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</si>
  <si>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</si>
  <si>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</si>
  <si>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</si>
  <si>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</si>
  <si>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</si>
  <si>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</si>
  <si>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</si>
  <si>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</si>
  <si>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</si>
  <si>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</si>
  <si>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</si>
  <si>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</si>
  <si>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</si>
  <si>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</si>
  <si>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</si>
  <si>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</si>
  <si>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</si>
  <si>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</si>
  <si>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</si>
  <si>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</si>
  <si>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</si>
  <si>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</si>
  <si>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</si>
  <si>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</si>
  <si>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</si>
  <si>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</si>
  <si>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</si>
  <si>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</si>
  <si>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</si>
  <si>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</si>
  <si>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</si>
  <si>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</si>
  <si>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</si>
  <si>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</si>
  <si>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</si>
  <si>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</si>
  <si>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</si>
  <si>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</si>
  <si>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</si>
  <si>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</si>
  <si>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</si>
  <si>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</si>
  <si>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</si>
  <si>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</si>
  <si>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</si>
  <si>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</si>
  <si>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</si>
  <si>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</si>
  <si>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</si>
  <si>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</si>
  <si>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</si>
  <si>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</si>
  <si>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</si>
  <si>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</si>
  <si>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</si>
  <si>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</si>
  <si>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</si>
  <si>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</si>
  <si>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</si>
  <si>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</si>
  <si>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</si>
  <si>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</si>
  <si>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</si>
  <si>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</si>
  <si>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</si>
  <si>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</si>
  <si>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</si>
  <si>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</si>
  <si>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</si>
  <si>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</si>
  <si>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</si>
  <si>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</si>
  <si>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</si>
  <si>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</si>
  <si>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</si>
  <si>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</si>
  <si>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</si>
  <si>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</si>
  <si>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</si>
  <si>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</si>
  <si>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</si>
  <si>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</si>
  <si>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</si>
  <si>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</si>
  <si>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</si>
  <si>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</si>
  <si>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</si>
  <si>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</si>
  <si>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</si>
  <si>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</si>
  <si>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</si>
  <si>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</si>
  <si>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</si>
  <si>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</si>
  <si>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</si>
  <si>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</si>
  <si>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</si>
  <si>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</si>
  <si>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</si>
  <si>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</si>
  <si>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</si>
  <si>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</si>
  <si>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</si>
  <si>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</si>
  <si>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</si>
  <si>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</si>
  <si>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</si>
  <si>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</si>
  <si>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</si>
  <si>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</si>
  <si>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</si>
  <si>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</si>
  <si>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</si>
  <si>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</si>
  <si>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</si>
  <si>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</si>
  <si>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</si>
  <si>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</si>
  <si>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</si>
  <si>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</si>
  <si>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</si>
  <si>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</si>
  <si>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</si>
  <si>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</si>
  <si>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</si>
  <si>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</si>
  <si>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</si>
  <si>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</si>
  <si>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</si>
  <si>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</si>
  <si>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</si>
  <si>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</si>
  <si>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</si>
  <si>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</si>
  <si>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</si>
  <si>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</si>
  <si>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</si>
  <si>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</si>
  <si>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</si>
  <si>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</si>
  <si>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</si>
  <si>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</si>
  <si>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</si>
  <si>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</si>
  <si>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</si>
  <si>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</si>
  <si>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</si>
  <si>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</si>
  <si>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</si>
  <si>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</si>
  <si>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</si>
  <si>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</si>
  <si>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</si>
  <si>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</si>
  <si>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</si>
  <si>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</si>
  <si>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</si>
  <si>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</si>
  <si>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</si>
  <si>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</si>
  <si>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</si>
  <si>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</si>
  <si>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</si>
  <si>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</si>
  <si>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</si>
  <si>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</si>
  <si>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</si>
  <si>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</si>
  <si>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</si>
  <si>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</si>
  <si>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</si>
  <si>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</si>
  <si>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</si>
  <si>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</si>
  <si>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</si>
  <si>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</si>
  <si>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</si>
  <si>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</si>
  <si>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</si>
  <si>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</si>
  <si>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</si>
  <si>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</si>
  <si>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</si>
  <si>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</si>
  <si>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</si>
  <si>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</si>
  <si>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</si>
  <si>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</si>
  <si>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</si>
  <si>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</si>
  <si>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</si>
  <si>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</si>
  <si>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</si>
  <si>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</si>
  <si>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</si>
  <si>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</si>
  <si>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</si>
  <si>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</si>
  <si>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</si>
  <si>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</si>
  <si>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</si>
  <si>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</si>
  <si>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</si>
  <si>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</si>
  <si>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</si>
  <si>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</si>
  <si>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</si>
  <si>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</si>
  <si>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</si>
  <si>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</si>
  <si>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</si>
  <si>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</si>
  <si>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</si>
  <si>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</si>
  <si>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</si>
  <si>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</si>
  <si>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</si>
  <si>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</si>
  <si>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</si>
  <si>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</si>
  <si>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</si>
  <si>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</si>
  <si>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</si>
  <si>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</si>
  <si>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</si>
  <si>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</si>
  <si>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</si>
  <si>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</si>
  <si>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</si>
  <si>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</si>
  <si>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</si>
  <si>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</si>
  <si>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</si>
  <si>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</si>
  <si>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</si>
  <si>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</si>
  <si>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</si>
  <si>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</si>
  <si>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</si>
  <si>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</si>
  <si>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</si>
  <si>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</si>
  <si>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</si>
  <si>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</si>
  <si>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</si>
  <si>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</si>
  <si>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</si>
  <si>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</si>
  <si>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</si>
  <si>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</si>
  <si>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</si>
  <si>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</si>
  <si>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</si>
  <si>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</si>
  <si>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</si>
  <si>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</si>
  <si>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</si>
  <si>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</si>
  <si>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</si>
  <si>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</si>
  <si>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</si>
  <si>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</si>
  <si>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</si>
  <si>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</si>
  <si>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</si>
  <si>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</si>
  <si>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</si>
  <si>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</si>
  <si>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</si>
  <si>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</si>
  <si>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</si>
  <si>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</si>
  <si>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</si>
  <si>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</si>
  <si>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</si>
  <si>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</si>
  <si>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</si>
  <si>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</si>
  <si>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</si>
  <si>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</si>
  <si>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</si>
  <si>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</si>
  <si>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</si>
  <si>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</si>
  <si>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</si>
  <si>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</si>
  <si>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</si>
  <si>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</si>
  <si>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</si>
  <si>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</si>
  <si>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</si>
  <si>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</si>
  <si>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</si>
  <si>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</si>
  <si>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</si>
  <si>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</si>
  <si>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</si>
  <si>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</si>
  <si>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</si>
  <si>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</si>
  <si>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</si>
  <si>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</si>
  <si>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</si>
  <si>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</si>
  <si>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</si>
  <si>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</si>
  <si>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</si>
  <si>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</si>
  <si>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</si>
  <si>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</si>
  <si>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</si>
  <si>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</si>
  <si>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</si>
  <si>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</si>
  <si>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</si>
  <si>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</si>
  <si>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</si>
  <si>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</si>
  <si>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</si>
  <si>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</si>
  <si>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</si>
  <si>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</si>
  <si>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</si>
  <si>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</si>
  <si>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</si>
  <si>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</si>
  <si>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</si>
  <si>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</si>
  <si>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</si>
  <si>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</si>
  <si>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</si>
  <si>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</si>
  <si>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</si>
  <si>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</si>
  <si>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</si>
  <si>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</si>
  <si>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</si>
  <si>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</si>
  <si>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</si>
  <si>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</si>
  <si>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</si>
  <si>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</si>
  <si>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</si>
  <si>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</si>
  <si>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</si>
  <si>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</si>
  <si>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</si>
  <si>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</si>
  <si>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</si>
  <si>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</si>
  <si>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</si>
  <si>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</si>
  <si>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</si>
  <si>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</si>
  <si>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</si>
  <si>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</si>
  <si>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</si>
  <si>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</si>
  <si>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</si>
  <si>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</si>
  <si>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</si>
  <si>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</si>
  <si>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</si>
  <si>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</si>
  <si>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</si>
  <si>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</si>
  <si>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</si>
  <si>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</si>
  <si>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</si>
  <si>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</si>
  <si>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</si>
  <si>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</si>
  <si>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</si>
  <si>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</si>
  <si>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</si>
  <si>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</si>
  <si>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</si>
  <si>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</si>
  <si>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</si>
  <si>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</si>
  <si>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</si>
  <si>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</si>
  <si>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</si>
  <si>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</si>
  <si>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</si>
  <si>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</si>
  <si>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</si>
  <si>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</si>
  <si>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</si>
  <si>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</si>
  <si>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</si>
  <si>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</si>
  <si>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</si>
  <si>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</si>
  <si>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</si>
  <si>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</si>
  <si>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</si>
  <si>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</si>
  <si>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</si>
  <si>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</si>
  <si>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</si>
  <si>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</si>
  <si>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</si>
  <si>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</si>
  <si>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</si>
  <si>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</si>
  <si>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</si>
  <si>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</si>
  <si>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</si>
  <si>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</si>
  <si>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</si>
  <si>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</si>
  <si>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</si>
  <si>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</si>
  <si>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</si>
  <si>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</si>
  <si>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</si>
  <si>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</si>
  <si>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</si>
  <si>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</si>
  <si>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</si>
  <si>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</si>
  <si>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</si>
  <si>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</si>
  <si>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</si>
  <si>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</si>
  <si>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</si>
  <si>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</si>
  <si>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</si>
  <si>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</si>
  <si>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</si>
  <si>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</si>
  <si>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</si>
  <si>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</si>
  <si>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</si>
  <si>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</si>
  <si>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</si>
  <si>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</si>
  <si>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</si>
  <si>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</si>
  <si>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</si>
  <si>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</si>
  <si>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</si>
  <si>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</si>
  <si>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</si>
  <si>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</si>
  <si>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</si>
  <si>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</si>
  <si>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</si>
  <si>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</si>
  <si>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</si>
  <si>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</si>
  <si>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</si>
  <si>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</si>
  <si>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</si>
  <si>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</si>
  <si>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</si>
  <si>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</si>
  <si>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</si>
  <si>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</si>
  <si>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</si>
  <si>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</si>
  <si>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</si>
  <si>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</si>
  <si>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</si>
  <si>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</si>
  <si>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</si>
  <si>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</si>
  <si>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</si>
  <si>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</si>
  <si>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</si>
  <si>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</si>
  <si>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</si>
  <si>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</si>
  <si>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</si>
  <si>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</si>
  <si>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</si>
  <si>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</si>
  <si>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</si>
  <si>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</si>
  <si>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</si>
  <si>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</si>
  <si>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</si>
  <si>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</si>
  <si>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</si>
  <si>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</si>
  <si>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</si>
  <si>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</si>
  <si>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</si>
  <si>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</si>
  <si>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</si>
  <si>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</si>
  <si>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</si>
  <si>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</si>
  <si>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</si>
  <si>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</si>
  <si>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</si>
  <si>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</si>
  <si>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</si>
  <si>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</si>
  <si>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</si>
  <si>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</si>
  <si>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</si>
  <si>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</si>
  <si>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</si>
  <si>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</si>
  <si>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</si>
  <si>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</si>
  <si>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</si>
  <si>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</si>
  <si>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</si>
  <si>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</si>
  <si>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</si>
  <si>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</si>
  <si>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</si>
  <si>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</si>
  <si>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</si>
  <si>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</si>
  <si>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</si>
  <si>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</si>
  <si>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</si>
  <si>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</si>
  <si>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</si>
  <si>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</si>
  <si>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</si>
  <si>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</si>
  <si>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</si>
  <si>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</si>
  <si>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</si>
  <si>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</si>
  <si>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</si>
  <si>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</si>
  <si>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</si>
  <si>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</si>
  <si>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</si>
  <si>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</si>
  <si>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</si>
  <si>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</si>
  <si>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</si>
  <si>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</si>
  <si>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</si>
  <si>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</si>
  <si>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</si>
  <si>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</si>
  <si>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</si>
  <si>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</si>
  <si>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</si>
  <si>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</si>
  <si>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</si>
  <si>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</si>
  <si>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</si>
  <si>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</si>
  <si>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</si>
  <si>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</si>
  <si>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</si>
  <si>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</si>
  <si>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</si>
  <si>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</si>
  <si>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</si>
  <si>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</si>
  <si>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</si>
  <si>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</si>
  <si>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</si>
  <si>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</si>
  <si>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</si>
  <si>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</si>
  <si>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</si>
  <si>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</si>
  <si>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</si>
  <si>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</si>
  <si>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</si>
  <si>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</si>
  <si>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</si>
  <si>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</si>
  <si>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</si>
  <si>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</si>
  <si>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</si>
  <si>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</si>
  <si>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</si>
  <si>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</si>
  <si>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</si>
  <si>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</si>
  <si>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</si>
  <si>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</si>
  <si>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</si>
  <si>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</si>
  <si>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</si>
  <si>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</si>
  <si>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</si>
  <si>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</si>
  <si>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</si>
  <si>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</si>
  <si>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</si>
  <si>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</si>
  <si>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</si>
  <si>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</si>
  <si>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</si>
  <si>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</si>
  <si>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</si>
  <si>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</si>
  <si>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</si>
  <si>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</si>
  <si>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</si>
  <si>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</si>
  <si>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</si>
  <si>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</si>
  <si>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</si>
  <si>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</si>
  <si>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</si>
  <si>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</si>
  <si>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</si>
  <si>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</si>
  <si>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</si>
  <si>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</si>
  <si>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</si>
  <si>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</si>
  <si>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</si>
  <si>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</si>
  <si>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</si>
  <si>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</si>
  <si>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</si>
  <si>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</si>
  <si>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</si>
  <si>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</si>
  <si>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</si>
  <si>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</si>
  <si>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</si>
  <si>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</si>
  <si>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</si>
  <si>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</si>
  <si>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</si>
  <si>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</si>
  <si>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</si>
  <si>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</si>
  <si>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</si>
  <si>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</si>
  <si>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</si>
  <si>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</si>
  <si>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</si>
  <si>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</si>
  <si>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</si>
  <si>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</si>
  <si>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</si>
  <si>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</si>
  <si>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</si>
  <si>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</si>
  <si>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</si>
  <si>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</si>
  <si>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</si>
  <si>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</si>
  <si>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</si>
  <si>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</si>
  <si>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</si>
  <si>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</si>
  <si>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</si>
  <si>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</si>
  <si>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</si>
  <si>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</si>
  <si>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</si>
  <si>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</si>
  <si>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</si>
  <si>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</si>
  <si>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</si>
  <si>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</si>
  <si>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</si>
  <si>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</si>
  <si>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</si>
  <si>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</si>
  <si>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</si>
  <si>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</si>
  <si>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</si>
  <si>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</si>
  <si>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</si>
  <si>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</si>
  <si>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</si>
  <si>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</si>
  <si>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</si>
  <si>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</si>
  <si>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</si>
  <si>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</si>
  <si>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</si>
  <si>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</si>
  <si>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</si>
  <si>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</si>
  <si>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</si>
  <si>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</si>
  <si>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</si>
  <si>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</si>
  <si>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</si>
  <si>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</si>
  <si>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</si>
  <si>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</si>
  <si>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</si>
  <si>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</si>
  <si>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</si>
  <si>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</si>
  <si>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</si>
  <si>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</si>
  <si>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</si>
  <si>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</si>
  <si>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</si>
  <si>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</si>
  <si>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</si>
  <si>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</si>
  <si>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</si>
  <si>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</si>
  <si>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</si>
  <si>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</si>
  <si>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</si>
  <si>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</si>
  <si>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</si>
  <si>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</si>
  <si>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</si>
  <si>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</si>
  <si>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</si>
  <si>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</si>
  <si>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</si>
  <si>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</si>
  <si>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</si>
  <si>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</si>
  <si>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</si>
  <si>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</si>
  <si>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</si>
  <si>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</si>
  <si>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</si>
  <si>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</si>
  <si>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</si>
  <si>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</si>
  <si>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</si>
  <si>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</si>
  <si>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</si>
  <si>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</si>
  <si>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</si>
  <si>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</si>
  <si>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</si>
  <si>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</si>
  <si>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</si>
  <si>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</si>
  <si>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</si>
  <si>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</si>
  <si>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</si>
  <si>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</si>
  <si>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</si>
  <si>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</si>
  <si>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</si>
  <si>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</si>
  <si>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</si>
  <si>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</si>
  <si>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</si>
  <si>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</si>
  <si>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</si>
  <si>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</si>
  <si>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</si>
  <si>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</si>
  <si>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</si>
  <si>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</si>
  <si>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</si>
  <si>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</si>
  <si>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</si>
  <si>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</si>
  <si>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</si>
  <si>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</si>
  <si>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</si>
  <si>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</si>
  <si>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</si>
  <si>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</si>
  <si>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</si>
  <si>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</si>
  <si>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</si>
  <si>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</si>
  <si>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</si>
  <si>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</si>
  <si>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</si>
  <si>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</si>
  <si>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</si>
  <si>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</si>
  <si>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</si>
  <si>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</si>
  <si>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</si>
  <si>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</si>
  <si>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</si>
  <si>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</si>
  <si>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</si>
  <si>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</si>
  <si>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</si>
  <si>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</si>
  <si>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</si>
  <si>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</si>
  <si>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</si>
  <si>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</si>
  <si>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</si>
  <si>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</si>
  <si>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</si>
  <si>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</si>
  <si>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</si>
  <si>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</si>
  <si>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</si>
  <si>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</si>
  <si>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</si>
  <si>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</si>
  <si>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</si>
  <si>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</si>
  <si>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</si>
  <si>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</si>
  <si>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</si>
  <si>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</si>
  <si>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</si>
  <si>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</si>
  <si>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</si>
  <si>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</si>
  <si>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</si>
  <si>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</si>
  <si>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</si>
  <si>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</si>
  <si>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</si>
  <si>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</si>
  <si>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</si>
  <si>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</si>
  <si>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</si>
  <si>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</si>
  <si>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</si>
  <si>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</si>
  <si>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</si>
  <si>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</si>
  <si>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</si>
  <si>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</si>
  <si>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</si>
  <si>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</si>
  <si>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</si>
  <si>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</si>
  <si>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</si>
  <si>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</si>
  <si>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</si>
  <si>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</si>
  <si>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</si>
  <si>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</si>
  <si>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</si>
  <si>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</si>
  <si>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</si>
  <si>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</si>
  <si>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</si>
  <si>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</si>
  <si>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</si>
  <si>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</si>
  <si>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</si>
  <si>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</si>
  <si>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</si>
  <si>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</si>
  <si>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</si>
  <si>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</si>
  <si>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</si>
  <si>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</si>
  <si>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</si>
  <si>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</si>
  <si>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</si>
  <si>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</si>
  <si>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</si>
  <si>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</si>
  <si>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</si>
  <si>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</si>
  <si>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</si>
  <si>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</si>
  <si>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</si>
  <si>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</si>
  <si>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</si>
  <si>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</si>
  <si>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</si>
  <si>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</si>
  <si>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</si>
  <si>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</si>
  <si>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</si>
  <si>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</si>
  <si>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</si>
  <si>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</si>
  <si>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</si>
  <si>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</si>
  <si>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</si>
  <si>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</si>
  <si>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</si>
  <si>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</si>
  <si>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</si>
  <si>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</si>
  <si>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</si>
  <si>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</si>
  <si>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</si>
  <si>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</si>
  <si>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</si>
  <si>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</si>
  <si>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</si>
  <si>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</si>
  <si>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</si>
  <si>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</si>
  <si>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</si>
  <si>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</si>
  <si>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</si>
  <si>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</si>
  <si>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</si>
  <si>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</si>
  <si>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</si>
  <si>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</si>
  <si>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</si>
  <si>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</si>
  <si>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</si>
  <si>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</si>
  <si>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</si>
  <si>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</si>
  <si>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</si>
  <si>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</si>
  <si>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</si>
  <si>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</si>
  <si>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</si>
  <si>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</si>
  <si>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</si>
  <si>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</si>
  <si>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</si>
  <si>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</si>
  <si>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</si>
  <si>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</si>
  <si>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</si>
  <si>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</si>
  <si>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</si>
  <si>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</si>
  <si>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</si>
  <si>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</si>
  <si>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</si>
  <si>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</si>
  <si>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</si>
  <si>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</si>
  <si>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</si>
  <si>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</si>
  <si>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</si>
  <si>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</si>
  <si>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</si>
  <si>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</si>
  <si>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</si>
  <si>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</si>
  <si>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</si>
  <si>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</si>
  <si>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</si>
  <si>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</si>
  <si>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</si>
  <si>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</si>
  <si>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</si>
  <si>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</si>
  <si>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</si>
  <si>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</si>
  <si>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</si>
  <si>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</si>
  <si>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</si>
  <si>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</si>
  <si>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</si>
  <si>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</si>
  <si>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</si>
  <si>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</si>
  <si>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</si>
  <si>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</si>
  <si>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</si>
  <si>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</si>
  <si>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</si>
  <si>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</si>
  <si>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</si>
  <si>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</si>
  <si>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</si>
  <si>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</si>
  <si>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</si>
  <si>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</si>
  <si>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</si>
  <si>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</si>
  <si>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</si>
  <si>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</si>
  <si>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</si>
  <si>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</si>
  <si>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</si>
  <si>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</si>
  <si>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</si>
  <si>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</si>
  <si>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</si>
  <si>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</si>
  <si>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</si>
  <si>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</si>
  <si>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</si>
  <si>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</si>
  <si>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</si>
  <si>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</si>
  <si>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</si>
  <si>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</si>
  <si>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</si>
  <si>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</si>
  <si>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</si>
  <si>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</si>
  <si>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</si>
  <si>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</si>
  <si>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</si>
  <si>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</si>
  <si>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</si>
  <si>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</si>
  <si>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</si>
  <si>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</si>
  <si>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</si>
  <si>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</si>
  <si>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</si>
  <si>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</si>
  <si>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</si>
  <si>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</si>
  <si>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</si>
  <si>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</si>
  <si>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</si>
  <si>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</si>
  <si>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</si>
  <si>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</si>
  <si>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</si>
  <si>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</si>
  <si>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</si>
  <si>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</si>
  <si>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</si>
  <si>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</si>
  <si>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</si>
  <si>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</si>
  <si>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</si>
  <si>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</si>
  <si>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</si>
  <si>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</si>
  <si>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</si>
  <si>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</si>
  <si>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</si>
  <si>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</si>
  <si>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</si>
  <si>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</si>
  <si>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</si>
  <si>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</si>
  <si>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</si>
  <si>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</si>
  <si>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</si>
  <si>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</si>
  <si>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</si>
  <si>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</si>
  <si>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</si>
  <si>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</si>
  <si>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</si>
  <si>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</si>
  <si>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</si>
  <si>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</si>
  <si>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</si>
  <si>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</si>
  <si>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</si>
  <si>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</si>
  <si>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</si>
  <si>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</si>
  <si>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</si>
  <si>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</si>
  <si>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</si>
  <si>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</si>
  <si>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</si>
  <si>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</si>
  <si>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</si>
  <si>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</si>
  <si>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</si>
  <si>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</si>
  <si>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</si>
  <si>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</si>
  <si>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</si>
  <si>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</si>
  <si>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</si>
  <si>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</si>
  <si>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</si>
  <si>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</si>
  <si>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</si>
  <si>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</si>
  <si>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</si>
  <si>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</si>
  <si>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</si>
  <si>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</si>
  <si>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</si>
  <si>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</si>
  <si>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</si>
  <si>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</si>
  <si>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</si>
  <si>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</si>
  <si>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</si>
  <si>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</si>
  <si>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</si>
  <si>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</si>
  <si>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</si>
  <si>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</si>
  <si>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</si>
  <si>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</si>
  <si>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</si>
  <si>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</si>
  <si>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</si>
  <si>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</si>
  <si>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</si>
  <si>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</si>
  <si>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</si>
  <si>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</si>
  <si>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</si>
  <si>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</si>
  <si>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</si>
  <si>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</si>
  <si>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</si>
  <si>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</si>
  <si>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</si>
  <si>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</si>
  <si>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</si>
  <si>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</si>
  <si>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</si>
  <si>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</si>
  <si>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</si>
  <si>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</si>
  <si>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</si>
  <si>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</si>
  <si>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</si>
  <si>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</si>
  <si>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</si>
  <si>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</si>
  <si>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</si>
  <si>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</si>
  <si>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</si>
  <si>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</si>
  <si>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</si>
  <si>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</si>
  <si>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</si>
  <si>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</si>
  <si>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</si>
  <si>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</si>
  <si>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</si>
  <si>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</si>
  <si>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</si>
  <si>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</si>
  <si>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</si>
  <si>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</si>
  <si>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</si>
  <si>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</si>
  <si>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</si>
  <si>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</si>
  <si>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</si>
  <si>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</si>
  <si>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</si>
  <si>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</si>
  <si>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</si>
  <si>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</si>
  <si>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</si>
  <si>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</si>
  <si>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</si>
  <si>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</si>
  <si>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</si>
  <si>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</si>
  <si>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</si>
  <si>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</si>
  <si>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</si>
  <si>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</si>
  <si>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</si>
  <si>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</si>
  <si>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</si>
  <si>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</si>
  <si>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</si>
  <si>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</si>
  <si>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</si>
  <si>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</si>
  <si>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</si>
  <si>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</si>
  <si>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</si>
  <si>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</si>
  <si>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</si>
  <si>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</si>
  <si>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</si>
  <si>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</si>
  <si>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</si>
  <si>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</si>
  <si>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</si>
  <si>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</si>
  <si>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</si>
  <si>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</si>
  <si>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</si>
  <si>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</si>
  <si>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</si>
  <si>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</si>
  <si>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</si>
  <si>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</si>
  <si>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</si>
  <si>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</si>
  <si>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</si>
  <si>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</si>
  <si>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</si>
  <si>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</si>
  <si>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</si>
  <si>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</si>
  <si>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</si>
  <si>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</si>
  <si>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</si>
  <si>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</si>
  <si>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</si>
  <si>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</si>
  <si>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</si>
  <si>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</si>
  <si>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</si>
  <si>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</si>
  <si>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</si>
  <si>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</si>
  <si>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</si>
  <si>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</si>
  <si>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</si>
  <si>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</si>
  <si>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</si>
  <si>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</si>
  <si>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</si>
  <si>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</si>
  <si>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</si>
  <si>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</si>
  <si>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</si>
  <si>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</si>
  <si>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</si>
  <si>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</si>
  <si>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</si>
  <si>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</si>
  <si>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</si>
  <si>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</si>
  <si>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</si>
  <si>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</si>
  <si>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</si>
  <si>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</si>
  <si>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</si>
  <si>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</si>
  <si>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</si>
  <si>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</si>
  <si>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</si>
  <si>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</si>
  <si>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</si>
  <si>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</si>
  <si>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</si>
  <si>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</si>
  <si>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</si>
  <si>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</si>
  <si>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</si>
  <si>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</si>
  <si>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</si>
  <si>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</si>
  <si>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</si>
  <si>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</si>
  <si>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</si>
  <si>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</si>
  <si>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</si>
  <si>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</si>
  <si>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</si>
  <si>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</si>
  <si>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</si>
  <si>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</si>
  <si>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</si>
  <si>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</si>
  <si>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</si>
  <si>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</si>
  <si>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</si>
  <si>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</si>
  <si>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</si>
  <si>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</si>
  <si>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</si>
  <si>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</si>
  <si>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</si>
  <si>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</si>
  <si>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</si>
  <si>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</si>
  <si>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</si>
  <si>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</si>
  <si>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</si>
  <si>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</si>
  <si>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</si>
  <si>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</si>
  <si>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</si>
  <si>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</si>
  <si>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</si>
  <si>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</si>
  <si>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</si>
  <si>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</si>
  <si>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</si>
  <si>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</si>
  <si>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</si>
  <si>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</si>
  <si>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</si>
  <si>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</si>
  <si>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</si>
  <si>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</si>
  <si>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</si>
  <si>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</si>
  <si>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</si>
  <si>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</si>
  <si>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</si>
  <si>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</si>
  <si>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</si>
  <si>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</si>
  <si>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</si>
  <si>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</si>
  <si>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</si>
  <si>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</si>
  <si>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</si>
  <si>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</si>
  <si>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</si>
  <si>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</si>
  <si>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</si>
  <si>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</si>
  <si>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</si>
  <si>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</si>
  <si>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</si>
  <si>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</si>
  <si>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</si>
  <si>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</si>
  <si>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</si>
  <si>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</si>
  <si>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</si>
  <si>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</si>
  <si>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</si>
  <si>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</si>
  <si>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</si>
  <si>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</si>
  <si>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</si>
  <si>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</si>
  <si>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</si>
  <si>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</si>
  <si>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</si>
  <si>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</si>
  <si>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</si>
  <si>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</si>
  <si>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</si>
  <si>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</si>
  <si>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</si>
  <si>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</si>
  <si>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</si>
  <si>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</si>
  <si>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</si>
  <si>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</si>
  <si>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</si>
  <si>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</si>
  <si>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</si>
  <si>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</si>
  <si>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</si>
  <si>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</si>
  <si>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</si>
  <si>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</si>
  <si>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</si>
  <si>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</si>
  <si>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</si>
  <si>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</si>
  <si>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</si>
  <si>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</si>
  <si>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</si>
  <si>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</si>
  <si>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</si>
  <si>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</si>
  <si>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</si>
  <si>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</si>
  <si>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</si>
  <si>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</si>
  <si>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</si>
  <si>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</si>
  <si>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</si>
  <si>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</si>
  <si>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</si>
  <si>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</si>
  <si>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</si>
  <si>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</si>
  <si>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</si>
  <si>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</si>
  <si>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</si>
  <si>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</si>
  <si>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</si>
  <si>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</si>
  <si>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</si>
  <si>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</si>
  <si>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</si>
  <si>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</si>
  <si>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</si>
  <si>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</si>
  <si>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</si>
  <si>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</si>
  <si>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</si>
  <si>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</si>
  <si>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</si>
  <si>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</si>
  <si>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</si>
  <si>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</si>
  <si>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</si>
  <si>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</si>
  <si>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</si>
  <si>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</si>
  <si>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</si>
  <si>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</si>
  <si>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</si>
  <si>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</si>
  <si>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</si>
  <si>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</si>
  <si>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</si>
  <si>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</si>
  <si>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</si>
  <si>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</si>
  <si>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</si>
  <si>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</si>
  <si>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</si>
  <si>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</si>
  <si>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</si>
  <si>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</si>
  <si>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</si>
  <si>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</si>
  <si>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</si>
  <si>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</si>
  <si>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</si>
  <si>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</si>
  <si>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</si>
  <si>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</si>
  <si>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</si>
  <si>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</si>
  <si>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</si>
  <si>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</si>
  <si>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</si>
  <si>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</si>
  <si>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</si>
  <si>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</si>
  <si>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</si>
  <si>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</si>
  <si>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</si>
  <si>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</si>
  <si>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</si>
  <si>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</si>
  <si>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</si>
  <si>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</si>
  <si>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</si>
  <si>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</si>
  <si>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</si>
  <si>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</si>
  <si>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</si>
  <si>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</si>
  <si>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</si>
  <si>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</si>
  <si>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</si>
  <si>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</si>
  <si>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</si>
  <si>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</si>
  <si>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</si>
  <si>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</si>
  <si>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</si>
  <si>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</si>
  <si>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</si>
  <si>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</si>
  <si>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</si>
  <si>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</si>
  <si>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</si>
  <si>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</si>
  <si>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</si>
  <si>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</si>
  <si>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</si>
  <si>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</si>
  <si>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</si>
  <si>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</si>
  <si>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</si>
  <si>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</si>
  <si>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</si>
  <si>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</si>
  <si>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</si>
  <si>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</si>
  <si>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</si>
  <si>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</si>
  <si>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</si>
  <si>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</si>
  <si>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</si>
  <si>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</si>
  <si>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</si>
  <si>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</si>
  <si>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</si>
  <si>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</si>
  <si>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</si>
  <si>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</si>
  <si>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</si>
  <si>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</si>
  <si>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</si>
  <si>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</si>
  <si>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</si>
  <si>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</si>
  <si>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</si>
  <si>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</si>
  <si>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</si>
  <si>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</si>
  <si>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</si>
  <si>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</si>
  <si>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</si>
  <si>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</si>
  <si>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</si>
  <si>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</si>
  <si>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</si>
  <si>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</si>
  <si>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</si>
  <si>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</si>
  <si>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</si>
  <si>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</si>
  <si>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</si>
  <si>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</si>
  <si>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</si>
  <si>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</si>
  <si>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</si>
  <si>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</si>
  <si>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</si>
  <si>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</si>
  <si>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</si>
  <si>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</si>
  <si>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</si>
  <si>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</si>
  <si>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</si>
  <si>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</si>
  <si>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</si>
  <si>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</si>
  <si>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</si>
  <si>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</si>
  <si>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</si>
  <si>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</si>
  <si>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</si>
  <si>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</si>
  <si>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</si>
  <si>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</si>
  <si>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</si>
  <si>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</si>
  <si>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</si>
  <si>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</si>
  <si>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</si>
  <si>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</si>
  <si>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</si>
  <si>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</si>
  <si>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</si>
  <si>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</si>
  <si>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</si>
  <si>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</si>
  <si>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</si>
  <si>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</si>
  <si>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</si>
  <si>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</si>
  <si>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</si>
  <si>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</si>
  <si>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</si>
  <si>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</si>
  <si>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</si>
  <si>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</si>
  <si>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</si>
  <si>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</si>
  <si>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</si>
  <si>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</si>
  <si>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</si>
  <si>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</si>
  <si>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</si>
  <si>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</si>
  <si>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</si>
  <si>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</si>
  <si>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</si>
  <si>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</si>
  <si>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</si>
  <si>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</si>
  <si>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</si>
  <si>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</si>
  <si>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</si>
  <si>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</si>
  <si>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</si>
  <si>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</si>
  <si>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</si>
  <si>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</si>
  <si>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</si>
  <si>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</si>
  <si>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</si>
  <si>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</si>
  <si>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</si>
  <si>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</si>
  <si>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</si>
  <si>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</si>
  <si>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</si>
  <si>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</si>
  <si>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</si>
  <si>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</si>
  <si>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</si>
  <si>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</si>
  <si>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</si>
  <si>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</si>
  <si>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</si>
  <si>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</si>
  <si>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</si>
  <si>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</si>
  <si>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</si>
  <si>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</si>
  <si>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</si>
  <si>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</si>
  <si>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</si>
  <si>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</si>
  <si>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</si>
  <si>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</si>
  <si>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</si>
  <si>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</si>
  <si>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</si>
  <si>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</si>
  <si>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</si>
  <si>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</si>
  <si>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</si>
  <si>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</si>
  <si>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</si>
  <si>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</si>
  <si>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</si>
  <si>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</si>
  <si>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</si>
  <si>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</si>
  <si>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</si>
  <si>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</si>
  <si>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</si>
  <si>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</si>
  <si>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</si>
  <si>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</si>
  <si>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</si>
  <si>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</si>
  <si>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</si>
  <si>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</si>
  <si>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</si>
  <si>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</si>
  <si>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</si>
  <si>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</si>
  <si>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</si>
  <si>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</si>
  <si>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</si>
  <si>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</si>
  <si>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</si>
  <si>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</si>
  <si>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</si>
  <si>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</si>
  <si>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</si>
  <si>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</si>
  <si>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</si>
  <si>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</si>
  <si>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</si>
  <si>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</si>
  <si>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</si>
  <si>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</si>
  <si>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</si>
  <si>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</si>
  <si>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</si>
  <si>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</si>
  <si>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</si>
  <si>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</si>
  <si>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</si>
  <si>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</si>
  <si>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</si>
  <si>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</si>
  <si>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</si>
  <si>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</si>
  <si>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</si>
  <si>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</si>
  <si>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</si>
  <si>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</si>
  <si>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</si>
  <si>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</si>
  <si>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</si>
  <si>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</si>
  <si>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</si>
  <si>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</si>
  <si>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</si>
  <si>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</si>
  <si>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</si>
  <si>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</si>
  <si>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</si>
  <si>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</si>
  <si>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</si>
  <si>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</si>
  <si>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</si>
  <si>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</si>
  <si>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</si>
  <si>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</si>
  <si>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</si>
  <si>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</si>
  <si>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</si>
  <si>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</si>
  <si>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</si>
  <si>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</si>
  <si>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</si>
  <si>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</si>
  <si>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</si>
  <si>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</si>
  <si>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</si>
  <si>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</si>
  <si>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</si>
  <si>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</si>
  <si>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</si>
  <si>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</si>
  <si>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</si>
  <si>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</si>
  <si>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</si>
  <si>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</si>
  <si>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</si>
  <si>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</si>
  <si>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</si>
  <si>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</si>
  <si>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</si>
  <si>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</si>
  <si>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</si>
  <si>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</si>
  <si>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</si>
  <si>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</si>
  <si>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</si>
  <si>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</si>
  <si>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</si>
  <si>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</si>
  <si>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</si>
  <si>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</si>
  <si>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</si>
  <si>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</si>
  <si>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</si>
  <si>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</si>
  <si>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</si>
  <si>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</si>
  <si>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</si>
  <si>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</si>
  <si>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</si>
  <si>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</si>
  <si>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</si>
  <si>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</si>
  <si>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</si>
  <si>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</si>
  <si>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</si>
  <si>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</si>
  <si>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</si>
  <si>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</si>
  <si>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</si>
  <si>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</si>
  <si>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</si>
  <si>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</si>
  <si>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</si>
  <si>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</si>
  <si>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</si>
  <si>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</si>
  <si>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</si>
  <si>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</si>
  <si>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</si>
  <si>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</si>
  <si>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</si>
  <si>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</si>
  <si>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</si>
  <si>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</si>
  <si>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</si>
  <si>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</si>
  <si>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</si>
  <si>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</si>
  <si>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</si>
  <si>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</si>
  <si>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</si>
  <si>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</si>
  <si>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</si>
  <si>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</si>
  <si>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</si>
  <si>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</si>
  <si>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</si>
  <si>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</si>
  <si>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</si>
  <si>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</si>
  <si>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</si>
  <si>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</si>
  <si>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</si>
  <si>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</si>
  <si>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</si>
  <si>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</si>
  <si>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</si>
  <si>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</si>
  <si>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</si>
  <si>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</si>
  <si>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</si>
  <si>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</si>
  <si>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</si>
  <si>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</si>
  <si>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</si>
  <si>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</si>
  <si>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</si>
  <si>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</si>
  <si>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</si>
  <si>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</si>
  <si>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</si>
  <si>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</si>
  <si>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</si>
  <si>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</si>
  <si>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</si>
  <si>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</si>
  <si>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</si>
  <si>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</si>
  <si>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</si>
  <si>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</si>
  <si>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</si>
  <si>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</si>
  <si>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</si>
  <si>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</si>
  <si>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</si>
  <si>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</si>
  <si>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</si>
  <si>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</si>
  <si>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</si>
  <si>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</si>
  <si>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</si>
  <si>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</si>
  <si>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</si>
  <si>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</si>
  <si>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</si>
  <si>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</si>
  <si>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</si>
  <si>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</si>
  <si>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</si>
  <si>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</si>
  <si>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</si>
  <si>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</si>
  <si>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</si>
  <si>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</si>
  <si>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</si>
  <si>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</si>
  <si>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</si>
  <si>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</si>
  <si>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</si>
  <si>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</si>
  <si>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</si>
  <si>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</si>
  <si>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</si>
  <si>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</si>
  <si>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</si>
  <si>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</si>
  <si>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</si>
  <si>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</si>
  <si>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</si>
  <si>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</si>
  <si>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</si>
  <si>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</si>
  <si>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</si>
  <si>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</si>
  <si>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</si>
  <si>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</si>
  <si>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</si>
  <si>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</si>
  <si>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</si>
  <si>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</si>
  <si>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</si>
  <si>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</si>
  <si>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</si>
  <si>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</si>
  <si>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</si>
  <si>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</si>
  <si>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</si>
  <si>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</si>
  <si>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</si>
  <si>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</si>
  <si>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</si>
  <si>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</si>
  <si>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</si>
  <si>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</si>
  <si>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</si>
  <si>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</si>
  <si>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</si>
  <si>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</si>
  <si>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</si>
  <si>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</si>
  <si>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</si>
  <si>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</si>
  <si>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</si>
  <si>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</si>
  <si>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</si>
  <si>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</si>
  <si>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</si>
  <si>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</si>
  <si>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</si>
  <si>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</si>
  <si>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</si>
  <si>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</si>
  <si>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</si>
  <si>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</si>
  <si>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</si>
  <si>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</si>
  <si>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</si>
  <si>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</si>
  <si>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</si>
  <si>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</si>
  <si>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</si>
  <si>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</si>
  <si>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</si>
  <si>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</si>
  <si>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</si>
  <si>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</si>
  <si>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</si>
  <si>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</si>
  <si>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</si>
  <si>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</si>
  <si>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</si>
  <si>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</si>
  <si>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</si>
  <si>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</si>
  <si>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</si>
  <si>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</si>
  <si>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</si>
  <si>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</si>
  <si>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</si>
  <si>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</si>
  <si>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</si>
  <si>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</si>
  <si>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</si>
  <si>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</si>
  <si>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</si>
  <si>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</si>
  <si>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</si>
  <si>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</si>
  <si>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</si>
  <si>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</si>
  <si>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</si>
  <si>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</si>
  <si>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</si>
  <si>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</si>
  <si>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</si>
  <si>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</si>
  <si>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</si>
  <si>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</si>
  <si>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</si>
  <si>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</si>
  <si>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</si>
  <si>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</si>
  <si>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</si>
  <si>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</si>
  <si>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</si>
  <si>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</si>
  <si>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</si>
  <si>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</si>
  <si>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</si>
  <si>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</si>
  <si>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</si>
  <si>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</si>
  <si>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</si>
  <si>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</si>
  <si>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</si>
  <si>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</si>
  <si>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</si>
  <si>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</si>
  <si>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</si>
  <si>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</si>
  <si>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</si>
  <si>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</si>
  <si>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</si>
  <si>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</si>
  <si>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</si>
  <si>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</si>
  <si>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</si>
  <si>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</si>
  <si>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</si>
  <si>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</si>
  <si>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</si>
  <si>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</si>
  <si>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</si>
  <si>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</si>
  <si>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</si>
  <si>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</si>
  <si>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</si>
  <si>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</si>
  <si>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</si>
  <si>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</si>
  <si>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</si>
  <si>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</si>
  <si>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</si>
  <si>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</si>
  <si>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</si>
  <si>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</si>
  <si>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</si>
  <si>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</si>
  <si>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</si>
  <si>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</si>
  <si>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</si>
  <si>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</si>
  <si>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</si>
  <si>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</si>
  <si>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</si>
  <si>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</si>
  <si>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</si>
  <si>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</si>
  <si>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</si>
  <si>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</si>
  <si>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</si>
  <si>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</si>
  <si>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</si>
  <si>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</si>
  <si>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</si>
  <si>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</si>
  <si>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</si>
  <si>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</si>
  <si>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</si>
  <si>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</si>
  <si>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</si>
  <si>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</si>
  <si>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</si>
  <si>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</si>
  <si>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</si>
  <si>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</si>
  <si>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</si>
  <si>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</si>
  <si>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</si>
  <si>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</si>
  <si>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</si>
  <si>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</si>
  <si>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</si>
  <si>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</si>
  <si>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</si>
  <si>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</si>
  <si>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</si>
  <si>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</si>
  <si>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</si>
  <si>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</si>
  <si>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</si>
  <si>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</si>
  <si>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</si>
  <si>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</si>
  <si>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</si>
  <si>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</si>
  <si>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</si>
  <si>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</si>
  <si>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</si>
  <si>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</si>
  <si>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</si>
  <si>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</si>
  <si>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</si>
  <si>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</si>
  <si>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</si>
  <si>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</si>
  <si>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</si>
  <si>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</si>
  <si>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</si>
  <si>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</si>
  <si>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</si>
  <si>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</si>
  <si>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</si>
  <si>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</si>
  <si>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</si>
  <si>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</si>
  <si>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</si>
  <si>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</si>
  <si>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</si>
  <si>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</si>
  <si>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</si>
  <si>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</si>
  <si>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</si>
  <si>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</si>
  <si>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</si>
  <si>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</si>
  <si>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</si>
  <si>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</si>
  <si>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</si>
  <si>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</si>
  <si>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</si>
  <si>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</si>
  <si>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</si>
  <si>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</si>
  <si>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</si>
  <si>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</si>
  <si>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</si>
  <si>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</si>
  <si>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</si>
  <si>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</si>
  <si>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</si>
  <si>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</si>
  <si>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</si>
  <si>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</si>
  <si>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</si>
  <si>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</si>
  <si>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</si>
  <si>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</si>
  <si>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</si>
  <si>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</si>
  <si>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</si>
  <si>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</si>
  <si>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</si>
  <si>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</si>
  <si>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</si>
  <si>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</si>
  <si>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</si>
  <si>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</si>
  <si>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</si>
  <si>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</si>
  <si>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</si>
  <si>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</si>
  <si>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</si>
  <si>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</si>
  <si>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</si>
  <si>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</si>
  <si>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</si>
  <si>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</si>
  <si>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</si>
  <si>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</si>
  <si>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</si>
  <si>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</si>
  <si>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</si>
  <si>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</si>
  <si>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</si>
  <si>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</si>
  <si>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</si>
  <si>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</si>
  <si>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</si>
  <si>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</si>
  <si>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</si>
  <si>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</si>
  <si>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</si>
  <si>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</si>
  <si>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</si>
  <si>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</si>
  <si>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</si>
  <si>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</si>
  <si>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</si>
  <si>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</si>
  <si>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</si>
  <si>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</si>
  <si>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</si>
  <si>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</si>
  <si>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</si>
  <si>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</si>
  <si>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</si>
  <si>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</si>
  <si>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</si>
  <si>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</si>
  <si>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</si>
  <si>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</si>
  <si>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</si>
  <si>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</si>
  <si>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</si>
  <si>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</si>
  <si>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</si>
  <si>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</si>
  <si>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</si>
  <si>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</si>
  <si>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</si>
  <si>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</si>
  <si>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</si>
  <si>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</si>
  <si>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</si>
  <si>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</si>
  <si>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</si>
  <si>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</si>
  <si>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</si>
  <si>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</si>
  <si>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</si>
  <si>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</si>
  <si>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</si>
  <si>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</si>
  <si>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</si>
  <si>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</si>
  <si>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</si>
  <si>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</si>
  <si>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</si>
  <si>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</si>
  <si>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</si>
  <si>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</si>
  <si>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</si>
  <si>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</si>
  <si>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</si>
  <si>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</si>
  <si>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</si>
  <si>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</si>
  <si>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</si>
  <si>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</si>
  <si>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</si>
  <si>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</si>
  <si>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</si>
  <si>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</si>
  <si>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</si>
  <si>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</si>
  <si>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</si>
  <si>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</si>
  <si>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</si>
  <si>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</si>
  <si>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</si>
  <si>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</si>
  <si>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</si>
  <si>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</si>
  <si>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</si>
  <si>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</si>
  <si>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</si>
  <si>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</si>
  <si>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</si>
  <si>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</si>
  <si>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</si>
  <si>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</si>
  <si>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</si>
  <si>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</si>
  <si>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</si>
  <si>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</si>
  <si>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</si>
  <si>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</si>
  <si>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</si>
  <si>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</si>
  <si>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</si>
  <si>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</si>
  <si>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</si>
  <si>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</si>
  <si>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</si>
  <si>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</si>
  <si>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</si>
  <si>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</si>
  <si>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</si>
  <si>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</si>
  <si>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</si>
  <si>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</si>
  <si>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</si>
  <si>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</si>
  <si>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</si>
  <si>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</si>
  <si>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</si>
  <si>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</si>
  <si>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</si>
  <si>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</si>
  <si>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</si>
  <si>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</si>
  <si>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</si>
  <si>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</si>
  <si>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</si>
  <si>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</si>
  <si>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</si>
  <si>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</si>
  <si>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</si>
  <si>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</si>
  <si>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</si>
  <si>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</si>
  <si>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</si>
  <si>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</si>
  <si>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</si>
  <si>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</si>
  <si>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</si>
  <si>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</si>
  <si>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</si>
  <si>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</si>
  <si>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</si>
  <si>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</si>
  <si>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</si>
  <si>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</si>
  <si>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</si>
  <si>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</si>
  <si>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</si>
  <si>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</si>
  <si>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</si>
  <si>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</si>
  <si>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</si>
  <si>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</si>
  <si>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</si>
  <si>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</si>
  <si>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</si>
  <si>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</si>
  <si>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</si>
  <si>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</si>
  <si>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</si>
  <si>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</si>
  <si>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</si>
  <si>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</si>
  <si>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</si>
  <si>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</si>
  <si>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</si>
  <si>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</si>
  <si>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</si>
  <si>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</si>
  <si>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</si>
  <si>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</si>
  <si>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</si>
  <si>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</si>
  <si>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</si>
  <si>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</si>
  <si>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</si>
  <si>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</si>
  <si>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</si>
  <si>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</si>
  <si>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</si>
  <si>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</si>
  <si>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</si>
  <si>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</si>
  <si>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</si>
  <si>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</si>
  <si>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</si>
  <si>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</si>
  <si>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</si>
  <si>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</si>
  <si>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</si>
  <si>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</si>
  <si>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</si>
  <si>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</si>
  <si>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</si>
  <si>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</si>
  <si>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</si>
  <si>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</si>
  <si>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</si>
  <si>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</si>
  <si>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</si>
  <si>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</si>
  <si>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</si>
  <si>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</si>
  <si>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</si>
  <si>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</si>
  <si>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</si>
  <si>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</si>
  <si>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</si>
  <si>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</si>
  <si>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</si>
  <si>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</si>
  <si>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</si>
  <si>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</si>
  <si>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</si>
  <si>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</si>
  <si>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</si>
  <si>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</si>
  <si>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</si>
  <si>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</si>
  <si>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</si>
  <si>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</si>
  <si>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</si>
  <si>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</si>
  <si>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</si>
  <si>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</si>
  <si>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</si>
  <si>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</si>
  <si>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</si>
  <si>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</si>
  <si>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</si>
  <si>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</si>
  <si>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</si>
  <si>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</si>
  <si>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</si>
  <si>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</si>
  <si>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</si>
  <si>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</si>
  <si>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</si>
  <si>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</si>
  <si>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</si>
  <si>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</si>
  <si>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</si>
  <si>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</si>
  <si>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</si>
  <si>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</si>
  <si>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</si>
  <si>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</si>
  <si>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</si>
  <si>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</si>
  <si>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</si>
  <si>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</si>
  <si>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</si>
  <si>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</si>
  <si>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</si>
  <si>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</si>
  <si>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</si>
  <si>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</si>
  <si>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</si>
  <si>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</si>
  <si>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</si>
  <si>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</si>
  <si>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</si>
  <si>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</si>
  <si>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</si>
  <si>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</si>
  <si>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</si>
  <si>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</si>
  <si>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</si>
  <si>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</si>
  <si>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</si>
  <si>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</si>
  <si>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</si>
  <si>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</si>
  <si>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</si>
  <si>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</si>
  <si>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</si>
  <si>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</si>
  <si>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</si>
  <si>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</si>
  <si>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</si>
  <si>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</si>
  <si>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</si>
  <si>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</si>
  <si>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</si>
  <si>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</si>
  <si>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</si>
  <si>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</si>
  <si>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</si>
  <si>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</si>
  <si>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</si>
  <si>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</si>
  <si>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</si>
  <si>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</si>
  <si>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</si>
  <si>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</si>
  <si>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</si>
  <si>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</si>
  <si>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</si>
  <si>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</si>
  <si>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</si>
  <si>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</si>
  <si>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</si>
  <si>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</si>
  <si>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</si>
  <si>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</si>
  <si>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</si>
  <si>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</si>
  <si>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</si>
  <si>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</si>
  <si>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</si>
  <si>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</si>
  <si>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</si>
  <si>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</si>
  <si>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</si>
  <si>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</si>
  <si>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</si>
  <si>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</si>
  <si>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</si>
  <si>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</si>
  <si>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</si>
  <si>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</si>
  <si>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</si>
  <si>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</si>
  <si>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</si>
  <si>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</si>
  <si>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</si>
  <si>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</si>
  <si>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</si>
  <si>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</si>
  <si>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</si>
  <si>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</si>
  <si>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</si>
  <si>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</si>
  <si>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</si>
  <si>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</si>
  <si>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</si>
  <si>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</si>
  <si>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</si>
  <si>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</si>
  <si>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</si>
  <si>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</si>
  <si>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</si>
  <si>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</si>
  <si>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</si>
  <si>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</si>
  <si>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</si>
  <si>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</si>
  <si>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</si>
  <si>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</si>
  <si>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</si>
  <si>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</si>
  <si>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</si>
  <si>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</si>
  <si>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</si>
  <si>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</si>
  <si>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</si>
  <si>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</si>
  <si>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</si>
  <si>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</si>
  <si>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</si>
  <si>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</si>
  <si>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</si>
  <si>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</si>
  <si>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</si>
  <si>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</si>
  <si>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</si>
  <si>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</si>
  <si>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</si>
  <si>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</si>
  <si>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</si>
  <si>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</si>
  <si>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</si>
  <si>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</si>
  <si>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</si>
  <si>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</si>
  <si>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</si>
  <si>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</si>
  <si>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</si>
  <si>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</si>
  <si>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</si>
  <si>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</si>
  <si>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</si>
  <si>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</si>
  <si>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</si>
  <si>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</si>
  <si>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</si>
  <si>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</si>
  <si>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</si>
  <si>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</si>
  <si>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</si>
  <si>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</si>
  <si>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</si>
  <si>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</si>
  <si>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</si>
  <si>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</si>
  <si>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</si>
  <si>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</si>
  <si>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</si>
  <si>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</si>
  <si>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</si>
  <si>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</si>
  <si>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</si>
  <si>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</si>
  <si>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</si>
  <si>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</si>
  <si>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</si>
  <si>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</si>
  <si>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</si>
  <si>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</si>
  <si>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</si>
  <si>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</si>
  <si>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</si>
  <si>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</si>
  <si>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</si>
  <si>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</si>
  <si>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</si>
  <si>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</si>
  <si>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</si>
  <si>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</si>
  <si>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</si>
  <si>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</si>
  <si>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</si>
  <si>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</si>
  <si>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</si>
  <si>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</si>
  <si>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</si>
  <si>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</si>
  <si>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</si>
  <si>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</si>
  <si>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</si>
  <si>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</si>
  <si>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</si>
  <si>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</si>
  <si>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</si>
  <si>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</si>
  <si>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</si>
  <si>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</si>
  <si>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</si>
  <si>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</si>
  <si>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</si>
  <si>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</si>
  <si>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</si>
  <si>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</si>
  <si>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</si>
  <si>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</si>
  <si>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</si>
  <si>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</si>
  <si>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</si>
  <si>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</si>
  <si>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</si>
  <si>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</si>
  <si>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</si>
  <si>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</si>
  <si>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</si>
  <si>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</si>
  <si>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</si>
  <si>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</si>
  <si>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</si>
  <si>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</si>
  <si>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</si>
  <si>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</si>
  <si>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</si>
  <si>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</si>
  <si>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</si>
  <si>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</si>
  <si>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</si>
  <si>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</si>
  <si>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</si>
  <si>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</si>
  <si>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</si>
  <si>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</si>
  <si>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</si>
  <si>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</si>
  <si>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</si>
  <si>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</si>
  <si>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</si>
  <si>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</si>
  <si>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</si>
  <si>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</si>
  <si>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</si>
  <si>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</si>
  <si>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</si>
  <si>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</si>
  <si>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</si>
  <si>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</si>
  <si>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</si>
  <si>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</si>
  <si>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</si>
  <si>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</si>
  <si>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</si>
  <si>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</si>
  <si>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</si>
  <si>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</si>
  <si>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</si>
  <si>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</si>
  <si>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</si>
  <si>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</si>
  <si>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</si>
  <si>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</si>
  <si>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</si>
  <si>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</si>
  <si>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</si>
  <si>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</si>
  <si>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</si>
  <si>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</si>
  <si>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</si>
  <si>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</si>
  <si>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</si>
  <si>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</si>
  <si>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</si>
  <si>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</si>
  <si>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</si>
  <si>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</si>
  <si>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</si>
  <si>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</si>
  <si>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</si>
  <si>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</si>
  <si>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</si>
  <si>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</si>
  <si>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</si>
  <si>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</si>
  <si>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</si>
  <si>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</si>
  <si>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</si>
  <si>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</si>
  <si>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</si>
  <si>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</si>
  <si>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</si>
  <si>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</si>
  <si>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</si>
  <si>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</si>
  <si>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</si>
  <si>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</si>
  <si>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</si>
  <si>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</si>
  <si>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</si>
  <si>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</si>
  <si>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</si>
  <si>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</si>
  <si>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</si>
  <si>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</si>
  <si>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</si>
  <si>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</si>
  <si>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</si>
  <si>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</si>
  <si>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</si>
  <si>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</si>
  <si>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</si>
  <si>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</si>
  <si>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</si>
  <si>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</si>
  <si>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</si>
  <si>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</si>
  <si>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</si>
  <si>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</si>
  <si>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</si>
  <si>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</si>
  <si>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</si>
  <si>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</si>
  <si>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</si>
  <si>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</si>
  <si>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</si>
  <si>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</si>
  <si>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</si>
  <si>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</si>
  <si>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</si>
  <si>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</si>
  <si>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</si>
  <si>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</si>
  <si>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</si>
  <si>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</si>
  <si>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</si>
  <si>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</si>
  <si>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</si>
  <si>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</si>
  <si>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</si>
  <si>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</si>
  <si>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</si>
  <si>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</si>
  <si>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</si>
  <si>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</si>
  <si>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</si>
  <si>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</si>
  <si>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</si>
  <si>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</si>
  <si>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</si>
  <si>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</si>
  <si>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</si>
  <si>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</si>
  <si>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</si>
  <si>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</si>
  <si>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</si>
  <si>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</si>
  <si>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</si>
  <si>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</si>
  <si>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</si>
  <si>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</si>
  <si>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</si>
  <si>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</si>
  <si>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</si>
  <si>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</si>
  <si>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</si>
  <si>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</si>
  <si>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</si>
  <si>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</si>
  <si>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</si>
  <si>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</si>
  <si>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</si>
  <si>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</si>
  <si>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</si>
  <si>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</si>
  <si>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</si>
  <si>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</si>
  <si>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</si>
  <si>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</si>
  <si>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</si>
  <si>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</si>
  <si>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</si>
  <si>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</si>
  <si>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</si>
  <si>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</si>
  <si>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</si>
  <si>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</si>
  <si>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</si>
  <si>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</si>
  <si>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</si>
  <si>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</si>
  <si>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</si>
  <si>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</si>
  <si>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</si>
  <si>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</si>
  <si>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</si>
  <si>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</si>
  <si>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</si>
  <si>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</si>
  <si>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</si>
  <si>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</si>
  <si>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</si>
  <si>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</si>
  <si>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</si>
  <si>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</si>
  <si>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</si>
  <si>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</si>
  <si>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</si>
  <si>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</si>
  <si>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</si>
  <si>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</si>
  <si>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</si>
  <si>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</si>
  <si>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</si>
  <si>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</si>
  <si>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</si>
  <si>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</si>
  <si>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</si>
  <si>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</si>
  <si>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</si>
  <si>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</si>
  <si>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</si>
  <si>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</si>
  <si>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</si>
  <si>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</si>
  <si>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</si>
  <si>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</si>
  <si>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</si>
  <si>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</si>
  <si>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</si>
  <si>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</si>
  <si>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</si>
  <si>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</si>
  <si>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</si>
  <si>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</si>
  <si>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</si>
  <si>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</si>
  <si>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</si>
  <si>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</si>
  <si>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</si>
  <si>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</si>
  <si>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</si>
  <si>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</si>
  <si>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</si>
  <si>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</si>
  <si>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</si>
  <si>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</si>
  <si>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</si>
  <si>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</si>
  <si>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</si>
  <si>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</si>
  <si>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</si>
  <si>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</si>
  <si>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</si>
  <si>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</si>
  <si>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</si>
  <si>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</si>
  <si>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</si>
  <si>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</si>
  <si>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</si>
  <si>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</si>
  <si>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</si>
  <si>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</si>
  <si>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</si>
  <si>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</si>
  <si>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</si>
  <si>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</si>
  <si>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</si>
  <si>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</si>
  <si>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</si>
  <si>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</si>
  <si>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</si>
  <si>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</si>
  <si>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</si>
  <si>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</si>
  <si>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</si>
  <si>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</si>
  <si>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</si>
  <si>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</si>
  <si>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</si>
  <si>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</si>
  <si>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</si>
  <si>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</si>
  <si>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</si>
  <si>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</si>
  <si>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</si>
  <si>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</si>
  <si>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</si>
  <si>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</si>
  <si>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</si>
  <si>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</si>
  <si>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</si>
  <si>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</si>
  <si>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</si>
  <si>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</si>
  <si>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</si>
  <si>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</si>
  <si>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</si>
  <si>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</si>
  <si>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</si>
  <si>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</si>
  <si>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</si>
  <si>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</si>
  <si>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</si>
  <si>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</si>
  <si>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</si>
  <si>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</si>
  <si>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</si>
  <si>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</si>
  <si>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</si>
  <si>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</si>
  <si>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</si>
  <si>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</si>
  <si>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</si>
  <si>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</si>
  <si>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</si>
  <si>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</si>
  <si>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</si>
  <si>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</si>
  <si>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</si>
  <si>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</si>
  <si>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</si>
  <si>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</si>
  <si>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</si>
  <si>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</si>
  <si>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</si>
  <si>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</si>
  <si>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</si>
  <si>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</si>
  <si>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</si>
  <si>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</si>
  <si>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</si>
  <si>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</si>
  <si>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</si>
  <si>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</si>
  <si>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</si>
  <si>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</si>
  <si>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</si>
  <si>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</si>
  <si>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</si>
  <si>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</si>
  <si>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</si>
  <si>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</si>
  <si>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</si>
  <si>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</si>
  <si>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</si>
  <si>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</si>
  <si>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</si>
  <si>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</si>
  <si>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</si>
  <si>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</si>
  <si>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</si>
  <si>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</si>
  <si>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</si>
  <si>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</si>
  <si>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</si>
  <si>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</si>
  <si>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</si>
  <si>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</si>
  <si>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</si>
  <si>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</si>
  <si>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</si>
  <si>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</si>
  <si>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</si>
  <si>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</si>
  <si>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</si>
  <si>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</si>
  <si>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</si>
  <si>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</si>
  <si>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</si>
  <si>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</si>
  <si>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</si>
  <si>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</si>
  <si>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</si>
  <si>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</si>
  <si>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</si>
  <si>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</si>
  <si>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</si>
  <si>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</si>
  <si>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</si>
  <si>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</si>
  <si>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</si>
  <si>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</si>
  <si>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</si>
  <si>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</si>
  <si>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</si>
  <si>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</si>
  <si>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</si>
  <si>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</si>
  <si>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</si>
  <si>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</si>
  <si>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</si>
  <si>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</si>
  <si>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</si>
  <si>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</si>
  <si>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</si>
  <si>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</si>
  <si>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</si>
  <si>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</si>
  <si>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</si>
  <si>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</si>
  <si>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</si>
  <si>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</si>
  <si>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</si>
  <si>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</si>
  <si>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</si>
  <si>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</si>
  <si>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</si>
  <si>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</si>
  <si>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</si>
  <si>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</si>
  <si>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</si>
  <si>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</si>
  <si>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</si>
  <si>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</si>
  <si>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</si>
  <si>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</si>
  <si>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</si>
  <si>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</si>
  <si>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</si>
  <si>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</si>
  <si>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</si>
  <si>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</si>
  <si>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</si>
  <si>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</si>
  <si>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</si>
  <si>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</si>
  <si>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</si>
  <si>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</si>
  <si>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</si>
  <si>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</si>
  <si>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</si>
  <si>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</si>
  <si>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</si>
  <si>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</si>
  <si>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</si>
  <si>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</si>
  <si>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</si>
  <si>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</si>
  <si>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</si>
  <si>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</si>
  <si>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</si>
  <si>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</si>
  <si>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</si>
  <si>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</si>
  <si>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</si>
  <si>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</si>
  <si>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</si>
  <si>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</si>
  <si>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</si>
  <si>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</si>
  <si>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</si>
  <si>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</si>
  <si>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</si>
  <si>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</si>
  <si>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</si>
  <si>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</si>
  <si>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</si>
  <si>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</si>
  <si>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</si>
  <si>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</si>
  <si>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</si>
  <si>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</si>
  <si>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</si>
  <si>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</si>
  <si>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</si>
  <si>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</si>
  <si>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</si>
  <si>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</si>
  <si>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</si>
  <si>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</si>
  <si>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</si>
  <si>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</si>
  <si>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</si>
  <si>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</si>
  <si>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</si>
  <si>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</si>
  <si>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</si>
  <si>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</si>
  <si>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</si>
  <si>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</si>
  <si>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</si>
  <si>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</si>
  <si>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</si>
  <si>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</si>
  <si>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</si>
  <si>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</si>
  <si>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</si>
  <si>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</si>
  <si>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</si>
  <si>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</si>
  <si>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</si>
  <si>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</si>
  <si>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</si>
  <si>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</si>
  <si>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</si>
  <si>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</si>
  <si>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</si>
  <si>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</si>
  <si>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</si>
  <si>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</si>
  <si>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</si>
  <si>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</si>
  <si>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</si>
  <si>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</si>
  <si>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</si>
  <si>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</si>
  <si>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</si>
  <si>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</si>
  <si>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</si>
  <si>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</si>
  <si>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</si>
  <si>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</si>
  <si>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</si>
  <si>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</si>
  <si>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</si>
  <si>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</si>
  <si>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</si>
  <si>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</si>
  <si>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</si>
  <si>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</si>
  <si>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</si>
  <si>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</si>
  <si>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</si>
  <si>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</si>
  <si>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</si>
  <si>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</si>
  <si>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</si>
  <si>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</si>
  <si>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</si>
  <si>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</si>
  <si>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</si>
  <si>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</si>
  <si>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</si>
  <si>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</si>
  <si>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</si>
  <si>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</si>
  <si>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</si>
  <si>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</si>
  <si>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</si>
  <si>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</si>
  <si>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</si>
  <si>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</si>
  <si>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</si>
  <si>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</si>
  <si>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</si>
  <si>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</si>
  <si>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</si>
  <si>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</si>
  <si>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</si>
  <si>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</si>
  <si>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</si>
  <si>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</si>
  <si>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</si>
  <si>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</si>
  <si>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</si>
  <si>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</si>
  <si>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</si>
  <si>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</si>
  <si>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</si>
  <si>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</si>
  <si>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</si>
  <si>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</si>
  <si>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</si>
  <si>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</si>
  <si>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</si>
  <si>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</si>
  <si>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</si>
  <si>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</si>
  <si>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</si>
  <si>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</si>
  <si>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</si>
  <si>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</si>
  <si>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</si>
  <si>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</si>
  <si>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</si>
  <si>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</si>
  <si>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</si>
  <si>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</si>
  <si>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</si>
  <si>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</si>
  <si>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</si>
  <si>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</si>
  <si>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</si>
  <si>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</si>
  <si>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</si>
  <si>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</si>
  <si>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</si>
  <si>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</si>
  <si>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</si>
  <si>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</si>
  <si>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</si>
  <si>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</si>
  <si>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</si>
  <si>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</si>
  <si>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</si>
  <si>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</si>
  <si>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</si>
  <si>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</si>
  <si>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</si>
  <si>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</si>
  <si>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</si>
  <si>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</si>
  <si>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</si>
  <si>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</si>
  <si>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</si>
  <si>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</si>
  <si>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</si>
  <si>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</si>
  <si>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</si>
  <si>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</si>
  <si>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</si>
  <si>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</si>
  <si>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</si>
  <si>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</si>
  <si>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</si>
  <si>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</si>
  <si>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</si>
  <si>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</si>
  <si>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</si>
  <si>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</si>
  <si>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</si>
  <si>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</si>
  <si>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</si>
  <si>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</si>
  <si>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</si>
  <si>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</si>
  <si>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</si>
  <si>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</si>
  <si>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</si>
  <si>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</si>
  <si>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</si>
  <si>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</si>
  <si>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</si>
  <si>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</si>
  <si>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</si>
  <si>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</si>
  <si>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</si>
  <si>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</si>
  <si>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</si>
  <si>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</si>
  <si>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</si>
  <si>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</si>
  <si>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</si>
  <si>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</si>
  <si>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</si>
  <si>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</si>
  <si>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</si>
  <si>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</si>
  <si>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</si>
  <si>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</si>
  <si>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</si>
  <si>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</si>
  <si>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</si>
  <si>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</si>
  <si>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</si>
  <si>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</si>
  <si>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</si>
  <si>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</si>
  <si>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</si>
  <si>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</si>
  <si>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</si>
  <si>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</si>
  <si>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</si>
  <si>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</si>
  <si>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</si>
  <si>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</si>
  <si>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</si>
  <si>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</si>
  <si>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</si>
  <si>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</si>
  <si>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</si>
  <si>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</si>
  <si>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</si>
  <si>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</si>
  <si>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</si>
  <si>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</si>
  <si>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</si>
  <si>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</si>
  <si>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</si>
  <si>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</si>
  <si>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</si>
  <si>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</si>
  <si>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</si>
  <si>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</si>
  <si>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</si>
  <si>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</si>
  <si>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</si>
  <si>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</si>
  <si>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</si>
  <si>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</si>
  <si>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</si>
  <si>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</si>
  <si>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</si>
  <si>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</si>
  <si>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</si>
  <si>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</si>
  <si>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</si>
  <si>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</si>
  <si>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</si>
  <si>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</si>
  <si>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</si>
  <si>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</si>
  <si>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</si>
  <si>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</si>
  <si>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</si>
  <si>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</si>
  <si>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</si>
  <si>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</si>
  <si>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</si>
  <si>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</si>
  <si>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</si>
  <si>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</si>
  <si>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</si>
  <si>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</si>
  <si>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</si>
  <si>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</si>
  <si>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</si>
  <si>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</si>
  <si>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</si>
  <si>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</si>
  <si>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</si>
  <si>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</si>
  <si>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</si>
  <si>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</si>
  <si>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</si>
  <si>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</si>
  <si>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</si>
  <si>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</si>
  <si>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</si>
  <si>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</si>
  <si>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</si>
  <si>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</si>
  <si>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</si>
  <si>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</si>
  <si>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</si>
  <si>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</si>
  <si>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</si>
  <si>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</si>
  <si>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</si>
  <si>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</si>
  <si>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</si>
  <si>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</si>
  <si>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</si>
  <si>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</si>
  <si>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</si>
  <si>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</si>
  <si>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</si>
  <si>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</si>
  <si>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</si>
  <si>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</si>
  <si>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</si>
  <si>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</si>
  <si>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</si>
  <si>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</si>
  <si>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</si>
  <si>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</si>
  <si>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</si>
  <si>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</si>
  <si>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</si>
  <si>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</si>
  <si>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</si>
  <si>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</si>
  <si>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</si>
  <si>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</si>
  <si>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</si>
  <si>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</si>
  <si>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</si>
  <si>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</si>
  <si>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</si>
  <si>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</si>
  <si>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</si>
  <si>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</si>
  <si>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</si>
  <si>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</si>
  <si>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</si>
  <si>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</si>
  <si>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</si>
  <si>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</si>
  <si>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</si>
  <si>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</si>
  <si>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</si>
  <si>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</si>
  <si>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</si>
  <si>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</si>
  <si>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</si>
  <si>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</si>
  <si>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</si>
  <si>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</si>
  <si>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</si>
  <si>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</si>
  <si>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</si>
  <si>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</si>
  <si>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</si>
  <si>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</si>
  <si>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</si>
  <si>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</si>
  <si>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</si>
  <si>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</si>
  <si>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</si>
  <si>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</si>
  <si>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</si>
  <si>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</si>
  <si>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</si>
  <si>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</si>
  <si>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</si>
  <si>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</si>
  <si>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</si>
  <si>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</si>
  <si>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</si>
  <si>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</si>
  <si>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</si>
  <si>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</si>
  <si>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</si>
  <si>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</si>
  <si>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</si>
  <si>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</si>
  <si>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</si>
  <si>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</si>
  <si>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</si>
  <si>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</si>
  <si>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</si>
  <si>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</si>
  <si>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</si>
  <si>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</si>
  <si>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</si>
  <si>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</si>
  <si>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</si>
  <si>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</si>
  <si>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</si>
  <si>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</si>
  <si>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</si>
  <si>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</si>
  <si>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</si>
  <si>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</si>
  <si>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</si>
  <si>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</si>
  <si>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</si>
  <si>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</si>
  <si>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</si>
  <si>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</si>
  <si>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</si>
  <si>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</si>
  <si>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</si>
  <si>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</si>
  <si>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</si>
  <si>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</si>
  <si>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</si>
  <si>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</si>
  <si>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</si>
  <si>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</si>
  <si>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</si>
  <si>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</si>
  <si>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</si>
  <si>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</si>
  <si>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</si>
  <si>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</si>
  <si>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</si>
  <si>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</si>
  <si>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</si>
  <si>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</si>
  <si>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</si>
  <si>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</si>
  <si>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</si>
  <si>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</si>
  <si>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</si>
  <si>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</si>
  <si>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</si>
  <si>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</si>
  <si>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</si>
  <si>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</si>
  <si>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</si>
  <si>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</si>
  <si>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</si>
  <si>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</si>
  <si>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</si>
  <si>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</si>
  <si>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</si>
  <si>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</si>
  <si>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</si>
  <si>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</si>
  <si>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</si>
  <si>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</si>
  <si>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</si>
  <si>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</si>
  <si>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</si>
  <si>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</si>
  <si>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</si>
  <si>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</si>
  <si>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</si>
  <si>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</si>
  <si>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</si>
  <si>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</si>
  <si>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</si>
  <si>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</si>
  <si>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</si>
  <si>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</si>
  <si>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</si>
  <si>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</si>
  <si>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</si>
  <si>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</si>
  <si>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</si>
  <si>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</si>
  <si>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</si>
  <si>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</si>
  <si>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</si>
  <si>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</si>
  <si>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</si>
  <si>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</si>
  <si>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</si>
  <si>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</si>
  <si>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</si>
  <si>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</si>
  <si>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</si>
  <si>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</si>
  <si>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</si>
  <si>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</si>
  <si>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</si>
  <si>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</si>
  <si>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</si>
  <si>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</si>
  <si>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</si>
  <si>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</si>
  <si>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</si>
  <si>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</si>
  <si>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</si>
  <si>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</si>
  <si>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</si>
  <si>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</si>
  <si>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</si>
  <si>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</si>
  <si>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</si>
  <si>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</si>
  <si>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</si>
  <si>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</si>
  <si>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</si>
  <si>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</si>
  <si>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</si>
  <si>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</si>
  <si>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</si>
  <si>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</si>
  <si>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</si>
  <si>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</si>
  <si>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</si>
  <si>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</si>
  <si>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</si>
  <si>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</si>
  <si>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</si>
  <si>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</si>
  <si>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</si>
  <si>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</si>
  <si>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</si>
  <si>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</si>
  <si>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</si>
  <si>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</si>
  <si>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</si>
  <si>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</si>
  <si>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</si>
  <si>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</si>
  <si>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</si>
  <si>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</si>
  <si>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</si>
  <si>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</si>
  <si>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</si>
  <si>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</si>
  <si>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</si>
  <si>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</si>
  <si>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</si>
  <si>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</si>
  <si>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</si>
  <si>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</si>
  <si>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</si>
  <si>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</si>
  <si>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</si>
  <si>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</si>
  <si>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</si>
  <si>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</si>
  <si>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</si>
  <si>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</si>
  <si>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</si>
  <si>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</si>
  <si>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</si>
  <si>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</si>
  <si>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</si>
  <si>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</si>
  <si>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</si>
  <si>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</si>
  <si>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</si>
  <si>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</si>
  <si>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</si>
  <si>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</si>
  <si>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</si>
  <si>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</si>
  <si>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</si>
  <si>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</si>
  <si>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</si>
  <si>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</si>
  <si>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</si>
  <si>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</si>
  <si>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</si>
  <si>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</si>
  <si>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</si>
  <si>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</si>
  <si>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</si>
  <si>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</si>
  <si>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</si>
  <si>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</si>
  <si>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</si>
  <si>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</si>
  <si>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</si>
  <si>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</si>
  <si>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</si>
  <si>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</si>
  <si>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</si>
  <si>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</si>
  <si>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</si>
  <si>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</si>
  <si>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</si>
  <si>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</si>
  <si>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</si>
  <si>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</si>
  <si>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</si>
  <si>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</si>
  <si>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</si>
  <si>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</si>
  <si>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</si>
  <si>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</si>
  <si>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</si>
  <si>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</si>
  <si>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</si>
  <si>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</si>
  <si>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</si>
  <si>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</si>
  <si>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</si>
  <si>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</si>
  <si>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</si>
  <si>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</si>
  <si>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</si>
  <si>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</si>
  <si>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</si>
  <si>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</si>
  <si>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</si>
  <si>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</si>
  <si>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</si>
  <si>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</si>
  <si>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</si>
  <si>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</si>
  <si>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</si>
  <si>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</si>
  <si>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</si>
  <si>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</si>
  <si>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</si>
  <si>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</si>
  <si>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</si>
  <si>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</si>
  <si>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</si>
  <si>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</si>
  <si>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</si>
  <si>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</si>
  <si>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</si>
  <si>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</si>
  <si>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</si>
  <si>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</si>
  <si>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</si>
  <si>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</si>
  <si>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</si>
  <si>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</si>
  <si>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</si>
  <si>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</si>
  <si>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</si>
  <si>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</si>
  <si>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</si>
  <si>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</si>
  <si>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</si>
  <si>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</si>
  <si>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</si>
  <si>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</si>
  <si>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</si>
  <si>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</si>
  <si>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</si>
  <si>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</si>
  <si>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</si>
  <si>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</si>
  <si>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</si>
  <si>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</si>
  <si>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</si>
  <si>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</si>
  <si>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</si>
  <si>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</si>
  <si>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</si>
  <si>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</si>
  <si>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</si>
  <si>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</si>
  <si>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</si>
  <si>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</si>
  <si>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</si>
  <si>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</si>
  <si>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</si>
  <si>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</si>
  <si>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</si>
  <si>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</si>
  <si>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</si>
  <si>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</si>
  <si>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</si>
  <si>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</si>
  <si>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</si>
  <si>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</si>
  <si>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</si>
  <si>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</si>
  <si>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</si>
  <si>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</si>
  <si>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</si>
  <si>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</si>
  <si>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</si>
  <si>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</si>
  <si>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</si>
  <si>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</si>
  <si>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</si>
  <si>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</si>
  <si>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</si>
  <si>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</si>
  <si>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</si>
  <si>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</si>
  <si>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</si>
  <si>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</si>
  <si>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</si>
  <si>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</si>
  <si>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</si>
  <si>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</si>
  <si>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</si>
  <si>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</si>
  <si>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</si>
  <si>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</si>
  <si>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</si>
  <si>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</si>
  <si>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</si>
  <si>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</si>
  <si>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</si>
  <si>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</si>
  <si>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</si>
  <si>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</si>
  <si>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</si>
  <si>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</si>
  <si>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</si>
  <si>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</si>
  <si>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</si>
  <si>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</si>
  <si>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</si>
  <si>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</si>
  <si>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</si>
  <si>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</si>
  <si>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</si>
  <si>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</si>
  <si>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</si>
  <si>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</si>
  <si>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</si>
  <si>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</si>
  <si>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</si>
  <si>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</si>
  <si>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</si>
  <si>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</si>
  <si>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</si>
  <si>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</si>
  <si>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</si>
  <si>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</si>
  <si>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</si>
  <si>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</si>
  <si>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</si>
  <si>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</si>
  <si>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</si>
  <si>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</si>
  <si>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</si>
  <si>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</si>
  <si>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</si>
  <si>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</si>
  <si>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</si>
  <si>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</si>
  <si>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</si>
  <si>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</si>
  <si>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</si>
  <si>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</si>
  <si>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</si>
  <si>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</si>
  <si>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</si>
  <si>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</si>
  <si>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</si>
  <si>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</si>
  <si>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</si>
  <si>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</si>
  <si>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</si>
  <si>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</si>
  <si>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</si>
  <si>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</si>
  <si>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</si>
  <si>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</si>
  <si>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</si>
  <si>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</si>
  <si>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</si>
  <si>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</si>
  <si>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</si>
  <si>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</si>
  <si>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</si>
  <si>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</si>
  <si>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</si>
  <si>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</si>
  <si>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</si>
  <si>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</si>
  <si>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</si>
  <si>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</si>
  <si>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</si>
  <si>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</si>
  <si>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</si>
  <si>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</si>
  <si>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</si>
  <si>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</si>
  <si>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</si>
  <si>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</si>
  <si>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</si>
  <si>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</si>
  <si>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</si>
  <si>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</si>
  <si>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</si>
  <si>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</si>
  <si>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</si>
  <si>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</si>
  <si>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</si>
  <si>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</si>
  <si>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</si>
  <si>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</si>
  <si>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</si>
  <si>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</si>
  <si>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</si>
  <si>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</si>
  <si>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</si>
  <si>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</si>
  <si>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</si>
  <si>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</si>
  <si>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</si>
  <si>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</si>
  <si>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</si>
  <si>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</si>
  <si>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</si>
  <si>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</si>
  <si>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</si>
  <si>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</si>
  <si>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</si>
  <si>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</si>
  <si>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</si>
  <si>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</si>
  <si>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</si>
  <si>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</si>
  <si>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</si>
  <si>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</si>
  <si>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</si>
  <si>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</si>
  <si>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</si>
  <si>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</si>
  <si>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</si>
  <si>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</si>
  <si>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</si>
  <si>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</si>
  <si>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</si>
  <si>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</si>
  <si>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</si>
  <si>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</si>
  <si>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</si>
  <si>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</si>
  <si>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</si>
  <si>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</si>
  <si>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</si>
  <si>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</si>
  <si>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</si>
  <si>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</si>
  <si>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</si>
  <si>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</si>
  <si>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</si>
  <si>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</si>
  <si>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</si>
  <si>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</si>
  <si>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</si>
  <si>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</si>
  <si>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</si>
  <si>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</si>
  <si>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</si>
  <si>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</si>
  <si>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</si>
  <si>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</si>
  <si>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</si>
  <si>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</si>
  <si>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</si>
  <si>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</si>
  <si>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</si>
  <si>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</si>
  <si>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</si>
  <si>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</si>
  <si>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</si>
  <si>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</si>
  <si>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</si>
  <si>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</si>
  <si>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</si>
  <si>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</si>
  <si>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</si>
  <si>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</si>
  <si>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</si>
  <si>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</si>
  <si>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</si>
  <si>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</si>
  <si>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</si>
  <si>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</si>
  <si>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</si>
  <si>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</si>
  <si>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</si>
  <si>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</si>
  <si>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</si>
  <si>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</si>
  <si>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</si>
  <si>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</si>
  <si>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</si>
  <si>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</si>
  <si>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</si>
  <si>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</si>
  <si>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</si>
  <si>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</si>
  <si>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</si>
  <si>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</si>
  <si>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</si>
  <si>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</si>
  <si>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</si>
  <si>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</si>
  <si>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</si>
  <si>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</si>
  <si>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</si>
  <si>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</si>
  <si>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</si>
  <si>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</si>
  <si>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</si>
  <si>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</si>
  <si>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</si>
  <si>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</si>
  <si>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</si>
  <si>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</si>
  <si>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</si>
  <si>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</si>
  <si>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</si>
  <si>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</si>
  <si>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</si>
  <si>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</si>
  <si>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</si>
  <si>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</si>
  <si>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</si>
  <si>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</si>
  <si>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</si>
  <si>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</si>
  <si>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</si>
  <si>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</si>
  <si>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</si>
  <si>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</si>
  <si>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</si>
  <si>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</si>
  <si>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</si>
  <si>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</si>
  <si>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</si>
  <si>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</si>
  <si>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</si>
  <si>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</si>
  <si>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</si>
  <si>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</si>
  <si>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</si>
  <si>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</si>
  <si>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</si>
  <si>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</si>
  <si>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</si>
  <si>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</si>
  <si>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</si>
  <si>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</si>
  <si>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</si>
  <si>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</si>
  <si>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</si>
  <si>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</si>
  <si>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</si>
  <si>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</si>
  <si>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</si>
  <si>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</si>
  <si>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</si>
  <si>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</si>
  <si>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</si>
  <si>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</si>
  <si>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</si>
  <si>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</si>
  <si>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</si>
  <si>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</si>
  <si>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</si>
  <si>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</si>
  <si>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</si>
  <si>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</si>
  <si>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</si>
  <si>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</si>
  <si>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</si>
  <si>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</si>
  <si>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</si>
  <si>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</si>
  <si>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</si>
  <si>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</si>
  <si>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</si>
  <si>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</si>
  <si>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</si>
  <si>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</si>
  <si>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</si>
  <si>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</si>
  <si>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</si>
  <si>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</si>
  <si>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</si>
  <si>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</si>
  <si>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</si>
  <si>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</si>
  <si>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</si>
  <si>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</si>
  <si>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</si>
  <si>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</si>
  <si>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</si>
  <si>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</si>
  <si>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</si>
  <si>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</si>
  <si>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</si>
  <si>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</si>
  <si>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</si>
  <si>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</si>
  <si>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</si>
  <si>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</si>
  <si>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</si>
  <si>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</si>
  <si>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</si>
  <si>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</si>
  <si>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</si>
  <si>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</si>
  <si>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</si>
  <si>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</si>
  <si>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</si>
  <si>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</si>
  <si>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</si>
  <si>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</si>
  <si>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</si>
  <si>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</si>
  <si>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</si>
  <si>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</si>
  <si>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</si>
  <si>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</si>
  <si>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</si>
  <si>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</si>
  <si>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</si>
  <si>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</si>
  <si>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</si>
  <si>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</si>
  <si>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</si>
  <si>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</si>
  <si>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</si>
  <si>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</si>
  <si>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</si>
  <si>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</si>
  <si>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</si>
  <si>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</si>
  <si>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</si>
  <si>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</si>
  <si>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</si>
  <si>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</si>
  <si>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</si>
  <si>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</si>
  <si>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</si>
  <si>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</si>
  <si>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</si>
  <si>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</si>
  <si>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</si>
  <si>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</si>
  <si>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</si>
  <si>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</si>
  <si>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</si>
  <si>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</si>
  <si>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</si>
  <si>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</si>
  <si>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</si>
  <si>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</si>
  <si>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</si>
  <si>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</si>
  <si>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</si>
  <si>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</si>
  <si>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</si>
  <si>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</si>
  <si>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</si>
  <si>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</si>
  <si>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</si>
  <si>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</si>
  <si>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</si>
  <si>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</si>
  <si>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</si>
  <si>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</si>
  <si>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</si>
  <si>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</si>
  <si>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</si>
  <si>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</si>
  <si>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</si>
  <si>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</si>
  <si>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</si>
  <si>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</si>
  <si>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</si>
  <si>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</si>
  <si>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</si>
  <si>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</si>
  <si>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</si>
  <si>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</si>
  <si>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</si>
  <si>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</si>
  <si>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</si>
  <si>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</si>
  <si>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</si>
  <si>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</si>
  <si>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</si>
  <si>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</si>
  <si>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</si>
  <si>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</si>
  <si>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</si>
  <si>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</si>
  <si>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</si>
  <si>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</si>
  <si>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</si>
  <si>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</si>
  <si>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</si>
  <si>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</si>
  <si>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</si>
  <si>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</si>
  <si>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</si>
  <si>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</si>
  <si>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</si>
  <si>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</si>
  <si>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</si>
  <si>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</si>
  <si>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</si>
  <si>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</si>
  <si>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</si>
  <si>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</si>
  <si>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</si>
  <si>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</si>
  <si>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</si>
  <si>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</si>
  <si>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</si>
  <si>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</si>
  <si>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</si>
  <si>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</si>
  <si>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</si>
  <si>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</si>
  <si>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</si>
  <si>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</si>
  <si>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</si>
  <si>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</si>
  <si>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</si>
  <si>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</si>
  <si>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</si>
  <si>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</si>
  <si>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</si>
  <si>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</si>
  <si>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</si>
  <si>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</si>
  <si>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</si>
  <si>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</si>
  <si>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</si>
  <si>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</si>
  <si>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</si>
  <si>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</si>
  <si>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</si>
  <si>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</si>
  <si>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</si>
  <si>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</si>
  <si>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</si>
  <si>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</si>
  <si>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</si>
  <si>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</si>
  <si>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</si>
  <si>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</si>
  <si>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</si>
  <si>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</si>
  <si>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</si>
  <si>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</si>
  <si>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</si>
  <si>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</si>
  <si>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</si>
  <si>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</si>
  <si>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</si>
  <si>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</si>
  <si>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</si>
  <si>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</si>
  <si>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</si>
  <si>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</si>
  <si>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</si>
  <si>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</si>
  <si>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</si>
  <si>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</si>
  <si>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</si>
  <si>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</si>
  <si>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</si>
  <si>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</si>
  <si>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</si>
  <si>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</si>
  <si>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</si>
  <si>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</si>
  <si>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</si>
  <si>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</si>
  <si>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</si>
  <si>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</si>
  <si>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</si>
  <si>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</si>
  <si>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</si>
  <si>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</si>
  <si>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</si>
  <si>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</si>
  <si>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</si>
  <si>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</si>
  <si>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</si>
  <si>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</si>
  <si>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</si>
  <si>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</si>
  <si>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</si>
  <si>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</si>
  <si>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</si>
  <si>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</si>
  <si>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</si>
  <si>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</si>
  <si>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</si>
  <si>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</si>
  <si>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</si>
  <si>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</si>
  <si>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</si>
  <si>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</si>
  <si>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</si>
  <si>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</si>
  <si>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</si>
  <si>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</si>
  <si>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</si>
  <si>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</si>
  <si>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</si>
  <si>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</si>
  <si>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</si>
  <si>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</si>
  <si>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</si>
  <si>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</si>
  <si>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</si>
  <si>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</si>
  <si>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</si>
  <si>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</si>
  <si>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</si>
  <si>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</si>
  <si>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</si>
  <si>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</si>
  <si>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</si>
  <si>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</si>
  <si>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</si>
  <si>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</si>
  <si>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</si>
  <si>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</si>
  <si>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</si>
  <si>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</si>
  <si>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</si>
  <si>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</si>
  <si>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</si>
  <si>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</si>
  <si>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</si>
  <si>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</si>
  <si>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</si>
  <si>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</si>
  <si>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</si>
  <si>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</si>
  <si>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</si>
  <si>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</si>
  <si>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</si>
  <si>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</si>
  <si>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</si>
  <si>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</si>
  <si>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</si>
  <si>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</si>
  <si>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</si>
  <si>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</si>
  <si>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</si>
  <si>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</si>
  <si>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</si>
  <si>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</si>
  <si>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</si>
  <si>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</si>
  <si>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</si>
  <si>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</si>
  <si>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</si>
  <si>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</si>
  <si>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</si>
  <si>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</si>
  <si>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</si>
  <si>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</si>
  <si>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</si>
  <si>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</si>
  <si>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</si>
  <si>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</si>
  <si>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</si>
  <si>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</si>
  <si>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</si>
  <si>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</si>
  <si>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</si>
  <si>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</si>
  <si>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</si>
  <si>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</si>
  <si>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</si>
  <si>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</si>
  <si>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</si>
  <si>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</si>
  <si>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</si>
  <si>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</si>
  <si>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</si>
  <si>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</si>
  <si>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</si>
  <si>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</si>
  <si>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</si>
  <si>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</si>
  <si>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</si>
  <si>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</si>
  <si>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</si>
  <si>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</si>
  <si>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</si>
  <si>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</si>
  <si>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</si>
  <si>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</si>
  <si>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</si>
  <si>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</si>
  <si>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</si>
  <si>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</si>
  <si>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</si>
  <si>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</si>
  <si>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</si>
  <si>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</si>
  <si>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</si>
  <si>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</si>
  <si>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</si>
  <si>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</si>
  <si>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</si>
  <si>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</si>
  <si>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</si>
  <si>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</si>
  <si>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</si>
  <si>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</si>
  <si>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</si>
  <si>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</si>
  <si>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</si>
  <si>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</si>
  <si>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</si>
  <si>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</si>
  <si>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</si>
  <si>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</si>
  <si>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</si>
  <si>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</si>
  <si>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</si>
  <si>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</si>
  <si>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</si>
  <si>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</si>
  <si>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</si>
  <si>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</si>
  <si>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</si>
  <si>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</si>
  <si>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</si>
  <si>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</si>
  <si>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</si>
  <si>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</si>
  <si>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</si>
  <si>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</si>
  <si>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</si>
  <si>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</si>
  <si>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</si>
  <si>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</si>
  <si>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</si>
  <si>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</si>
  <si>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</si>
  <si>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</si>
  <si>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</si>
  <si>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</si>
  <si>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</si>
  <si>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</si>
  <si>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</si>
  <si>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</si>
  <si>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</si>
  <si>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</si>
  <si>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</si>
  <si>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</si>
  <si>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</si>
  <si>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</si>
  <si>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</si>
  <si>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</si>
  <si>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</si>
  <si>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</si>
  <si>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</si>
  <si>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</si>
  <si>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</si>
  <si>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</si>
  <si>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</si>
  <si>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</si>
  <si>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</si>
  <si>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</si>
  <si>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</si>
  <si>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</si>
  <si>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</si>
  <si>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</si>
  <si>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</si>
  <si>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</si>
  <si>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</si>
  <si>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</si>
  <si>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</si>
  <si>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</si>
  <si>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</si>
  <si>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</si>
  <si>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</si>
  <si>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</si>
  <si>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</si>
  <si>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</si>
  <si>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</si>
  <si>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</si>
  <si>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</si>
  <si>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</si>
  <si>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</si>
  <si>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</si>
  <si>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</si>
  <si>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</si>
  <si>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</si>
  <si>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</si>
  <si>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</si>
  <si>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</si>
  <si>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</si>
  <si>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</si>
  <si>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</si>
  <si>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</si>
  <si>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</si>
  <si>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</si>
  <si>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</si>
  <si>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</si>
  <si>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</si>
  <si>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</si>
  <si>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</si>
  <si>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</si>
  <si>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</si>
  <si>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</si>
  <si>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</si>
  <si>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</si>
  <si>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</si>
  <si>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</si>
  <si>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</si>
  <si>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</si>
  <si>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</si>
  <si>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</si>
  <si>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</si>
  <si>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</si>
  <si>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</si>
  <si>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</si>
  <si>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</si>
  <si>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</si>
  <si>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</si>
  <si>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</si>
  <si>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</si>
  <si>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</si>
  <si>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</si>
  <si>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</si>
  <si>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</si>
  <si>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</si>
  <si>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</si>
  <si>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</si>
  <si>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</si>
  <si>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</si>
  <si>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</si>
  <si>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</si>
  <si>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</si>
  <si>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</si>
  <si>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</si>
  <si>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</si>
  <si>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</si>
  <si>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</si>
  <si>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</si>
  <si>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</si>
  <si>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</si>
  <si>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</si>
  <si>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</si>
  <si>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</si>
  <si>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</si>
  <si>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</si>
  <si>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</si>
  <si>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</si>
  <si>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</si>
  <si>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</si>
  <si>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</si>
  <si>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</si>
  <si>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</si>
  <si>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</si>
  <si>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</si>
  <si>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</si>
  <si>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</si>
  <si>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</si>
  <si>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</si>
  <si>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</si>
  <si>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</si>
  <si>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</si>
  <si>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</si>
  <si>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</si>
  <si>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</si>
  <si>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</si>
  <si>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</si>
  <si>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</si>
  <si>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</si>
  <si>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</si>
  <si>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</si>
  <si>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</si>
  <si>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</si>
  <si>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</si>
  <si>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</si>
  <si>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</si>
  <si>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</si>
  <si>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</si>
  <si>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</si>
  <si>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</si>
  <si>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</si>
  <si>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</si>
  <si>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</si>
  <si>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</si>
  <si>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</si>
  <si>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</si>
  <si>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</si>
  <si>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</si>
  <si>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</si>
  <si>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</si>
  <si>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</si>
  <si>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</si>
  <si>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</si>
  <si>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</si>
  <si>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</si>
  <si>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</si>
  <si>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</si>
  <si>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</si>
  <si>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</si>
  <si>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</si>
  <si>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</si>
  <si>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</si>
  <si>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</si>
  <si>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</si>
  <si>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</si>
  <si>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</si>
  <si>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</si>
  <si>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</si>
  <si>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</si>
  <si>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</si>
  <si>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</si>
  <si>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</si>
  <si>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</si>
  <si>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</si>
  <si>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</si>
  <si>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</si>
  <si>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</si>
  <si>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</si>
  <si>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</si>
  <si>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</si>
  <si>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</si>
  <si>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</si>
  <si>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</si>
  <si>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</si>
  <si>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</si>
  <si>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</si>
  <si>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</si>
  <si>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</si>
  <si>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</si>
  <si>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</si>
  <si>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</si>
  <si>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</si>
  <si>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</si>
  <si>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</si>
  <si>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</si>
  <si>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</si>
  <si>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</si>
  <si>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</si>
  <si>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</si>
  <si>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</si>
  <si>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</si>
  <si>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</si>
  <si>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</si>
  <si>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</si>
  <si>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</si>
  <si>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</si>
  <si>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</si>
  <si>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</si>
  <si>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</si>
  <si>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</si>
  <si>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</si>
  <si>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</si>
  <si>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</si>
  <si>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</si>
  <si>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</si>
  <si>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</si>
  <si>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</si>
  <si>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</si>
  <si>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</si>
  <si>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</si>
  <si>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</si>
  <si>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</si>
  <si>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</si>
  <si>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</si>
  <si>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</si>
  <si>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</si>
  <si>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</si>
  <si>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</si>
  <si>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</si>
  <si>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</si>
  <si>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</si>
  <si>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</si>
  <si>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</si>
  <si>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</si>
  <si>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</si>
  <si>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</si>
  <si>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</si>
  <si>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</si>
  <si>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</si>
  <si>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</si>
  <si>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</si>
  <si>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</si>
  <si>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</si>
  <si>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</si>
  <si>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</si>
  <si>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</si>
  <si>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</si>
  <si>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</si>
  <si>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</si>
  <si>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</si>
  <si>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</si>
  <si>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</si>
  <si>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</si>
  <si>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</si>
  <si>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</si>
  <si>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</si>
  <si>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</si>
  <si>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</si>
  <si>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</si>
  <si>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</si>
  <si>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</si>
  <si>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</si>
  <si>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</si>
  <si>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</si>
  <si>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</si>
  <si>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</si>
  <si>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</si>
  <si>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</si>
  <si>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</si>
  <si>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</si>
  <si>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</si>
  <si>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</si>
  <si>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</si>
  <si>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</si>
  <si>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</si>
  <si>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</si>
  <si>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</si>
  <si>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</si>
  <si>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</si>
  <si>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</si>
  <si>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</si>
  <si>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</si>
  <si>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</si>
  <si>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</si>
  <si>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</si>
  <si>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</si>
  <si>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</si>
  <si>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</si>
  <si>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</si>
  <si>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</si>
  <si>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</si>
  <si>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</si>
  <si>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</si>
  <si>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</si>
  <si>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</si>
  <si>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</si>
  <si>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</si>
  <si>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</si>
  <si>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</si>
  <si>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</si>
  <si>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</si>
  <si>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</si>
  <si>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</si>
  <si>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</si>
  <si>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</si>
  <si>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</si>
  <si>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</si>
  <si>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</si>
  <si>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</si>
  <si>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</si>
  <si>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</si>
  <si>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</si>
  <si>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</si>
  <si>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</si>
  <si>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</si>
  <si>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</si>
  <si>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</si>
  <si>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</si>
  <si>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</si>
  <si>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</si>
  <si>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</si>
  <si>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</si>
  <si>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</si>
  <si>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</si>
  <si>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</si>
  <si>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</si>
  <si>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</si>
  <si>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</si>
  <si>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</si>
  <si>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</si>
  <si>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</si>
  <si>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</si>
  <si>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</si>
  <si>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</si>
  <si>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</si>
  <si>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</si>
  <si>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</si>
  <si>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</si>
  <si>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</si>
  <si>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</si>
  <si>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</si>
  <si>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</si>
  <si>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</si>
  <si>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</si>
  <si>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</si>
  <si>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</si>
  <si>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</si>
  <si>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</si>
  <si>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</si>
  <si>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</si>
  <si>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</si>
  <si>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</si>
  <si>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</si>
  <si>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</si>
  <si>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</si>
  <si>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</si>
  <si>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</si>
  <si>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</si>
  <si>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</si>
  <si>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</si>
  <si>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</si>
  <si>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</si>
  <si>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</si>
  <si>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</si>
  <si>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</si>
  <si>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</si>
  <si>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</si>
  <si>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</si>
  <si>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</si>
  <si>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</si>
  <si>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</si>
  <si>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</si>
  <si>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</si>
  <si>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</si>
  <si>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</si>
  <si>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</si>
  <si>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</si>
  <si>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</si>
  <si>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</si>
  <si>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</si>
  <si>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</si>
  <si>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</si>
  <si>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</si>
  <si>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</si>
  <si>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</si>
  <si>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</si>
  <si>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</si>
  <si>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</si>
  <si>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</si>
  <si>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</si>
  <si>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</si>
  <si>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</si>
  <si>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</si>
  <si>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</si>
  <si>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</si>
  <si>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</si>
  <si>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</si>
  <si>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</si>
  <si>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</si>
  <si>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</si>
  <si>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</si>
  <si>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</si>
  <si>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</si>
  <si>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</si>
  <si>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</si>
  <si>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</si>
  <si>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</si>
  <si>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</si>
  <si>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</si>
  <si>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</si>
  <si>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</si>
  <si>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</si>
  <si>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</si>
  <si>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</si>
  <si>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</si>
  <si>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</si>
  <si>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</si>
  <si>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</si>
  <si>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</si>
  <si>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</si>
  <si>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</si>
  <si>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</si>
  <si>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</si>
  <si>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</si>
  <si>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</si>
  <si>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</si>
  <si>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</si>
  <si>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</si>
  <si>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</si>
  <si>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</si>
  <si>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</si>
  <si>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</si>
  <si>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</si>
  <si>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</si>
  <si>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</si>
  <si>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</si>
  <si>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</si>
  <si>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</si>
  <si>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</si>
  <si>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</si>
  <si>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</si>
  <si>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</si>
  <si>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</si>
  <si>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</si>
  <si>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</si>
  <si>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</si>
  <si>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</si>
  <si>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</si>
  <si>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</si>
  <si>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</si>
  <si>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</si>
  <si>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</si>
  <si>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</si>
  <si>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</si>
  <si>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</si>
  <si>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</si>
  <si>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</si>
  <si>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</si>
  <si>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</si>
  <si>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</si>
  <si>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</si>
  <si>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</si>
  <si>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</si>
  <si>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</si>
  <si>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</si>
  <si>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</si>
  <si>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</si>
  <si>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</si>
  <si>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</si>
  <si>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</si>
  <si>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</si>
  <si>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</si>
  <si>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</si>
  <si>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</si>
  <si>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</si>
  <si>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</si>
  <si>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</si>
  <si>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</si>
  <si>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</si>
  <si>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</si>
  <si>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</si>
  <si>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</si>
  <si>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</si>
  <si>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</si>
  <si>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</si>
  <si>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</si>
  <si>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</si>
  <si>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</si>
  <si>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</si>
  <si>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</si>
  <si>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</si>
  <si>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</si>
  <si>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</si>
  <si>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</si>
  <si>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</si>
  <si>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</si>
  <si>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</si>
  <si>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</si>
  <si>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</si>
  <si>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</si>
  <si>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</si>
  <si>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</si>
  <si>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</si>
  <si>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</si>
  <si>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</si>
  <si>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</si>
  <si>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</si>
  <si>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</si>
  <si>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</si>
  <si>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</si>
  <si>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</si>
  <si>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</si>
  <si>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</si>
  <si>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</si>
  <si>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</si>
  <si>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</si>
  <si>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</si>
  <si>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</si>
  <si>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</si>
  <si>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</si>
  <si>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</si>
  <si>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</si>
  <si>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</si>
  <si>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</si>
  <si>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</si>
  <si>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</si>
  <si>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</si>
  <si>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</si>
  <si>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</si>
  <si>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</si>
  <si>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</si>
  <si>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</si>
  <si>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</si>
  <si>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</si>
  <si>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</si>
  <si>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</si>
  <si>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</si>
  <si>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</si>
  <si>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</si>
  <si>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</si>
  <si>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</si>
  <si>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</si>
  <si>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</si>
  <si>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</si>
  <si>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</si>
  <si>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</si>
  <si>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</si>
  <si>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</si>
  <si>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</si>
  <si>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</si>
  <si>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</si>
  <si>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</si>
  <si>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</si>
  <si>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</si>
  <si>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</si>
  <si>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</si>
  <si>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</si>
  <si>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</si>
  <si>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</si>
  <si>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</si>
  <si>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</si>
  <si>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</si>
  <si>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</si>
  <si>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</si>
  <si>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</si>
  <si>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</si>
  <si>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</si>
  <si>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</si>
  <si>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</si>
  <si>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</si>
  <si>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</si>
  <si>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</si>
  <si>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</si>
  <si>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</si>
  <si>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</si>
  <si>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</si>
  <si>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</si>
  <si>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</si>
  <si>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</si>
  <si>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</si>
  <si>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</si>
  <si>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</si>
  <si>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</si>
  <si>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</si>
  <si>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</si>
  <si>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</si>
  <si>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</si>
  <si>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</si>
  <si>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</si>
  <si>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</si>
  <si>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</si>
  <si>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</si>
  <si>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</si>
  <si>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</si>
  <si>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</si>
  <si>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</si>
  <si>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</si>
  <si>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</si>
  <si>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</si>
  <si>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</si>
  <si>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</si>
  <si>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</si>
  <si>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</si>
  <si>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</si>
  <si>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</si>
  <si>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</si>
  <si>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</si>
  <si>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</si>
  <si>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</si>
  <si>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</si>
  <si>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</si>
  <si>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</si>
  <si>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</si>
  <si>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</si>
  <si>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</si>
  <si>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</si>
  <si>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</si>
  <si>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</si>
  <si>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</si>
  <si>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</si>
  <si>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</si>
  <si>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</si>
  <si>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</si>
  <si>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</si>
  <si>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</si>
  <si>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</si>
  <si>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</si>
  <si>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</si>
  <si>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</si>
  <si>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</si>
  <si>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</si>
  <si>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</si>
  <si>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</si>
  <si>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</si>
  <si>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</si>
  <si>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</si>
  <si>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</si>
  <si>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</si>
  <si>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</si>
  <si>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</si>
  <si>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</si>
  <si>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</si>
  <si>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</si>
  <si>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</si>
  <si>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</si>
  <si>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</si>
  <si>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</si>
  <si>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</si>
  <si>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</si>
  <si>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</si>
  <si>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</si>
  <si>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</si>
  <si>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</si>
  <si>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</si>
  <si>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</si>
  <si>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</si>
  <si>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</si>
  <si>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</si>
  <si>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</si>
  <si>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</si>
  <si>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</si>
  <si>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</si>
  <si>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</si>
  <si>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</si>
  <si>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</si>
  <si>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</si>
  <si>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</si>
  <si>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</si>
  <si>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</si>
  <si>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</si>
  <si>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</si>
  <si>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</si>
  <si>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</si>
  <si>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</si>
  <si>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</si>
  <si>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</si>
  <si>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</si>
  <si>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</si>
  <si>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</si>
  <si>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</si>
  <si>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</si>
  <si>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</si>
  <si>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</si>
  <si>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</si>
  <si>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</si>
  <si>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</si>
  <si>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</si>
  <si>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</si>
  <si>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</si>
  <si>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</si>
  <si>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</si>
  <si>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</si>
  <si>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</si>
  <si>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</si>
  <si>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</si>
  <si>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</si>
  <si>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</si>
  <si>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</si>
  <si>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</si>
  <si>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</si>
  <si>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</si>
  <si>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</si>
  <si>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</si>
  <si>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</si>
  <si>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</si>
  <si>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</si>
  <si>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</si>
  <si>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</si>
  <si>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</si>
  <si>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</si>
  <si>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</si>
  <si>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</si>
  <si>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</si>
  <si>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</si>
  <si>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</si>
  <si>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</si>
  <si>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</si>
  <si>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</si>
  <si>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</si>
  <si>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</si>
  <si>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</si>
  <si>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</si>
  <si>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</si>
  <si>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</si>
  <si>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</si>
  <si>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</si>
  <si>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</si>
  <si>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</si>
  <si>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</si>
  <si>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</si>
  <si>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</si>
  <si>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</si>
  <si>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</si>
  <si>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</si>
  <si>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</si>
  <si>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</si>
  <si>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</si>
  <si>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</si>
  <si>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</si>
  <si>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</si>
  <si>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</si>
  <si>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</si>
  <si>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</si>
  <si>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</si>
  <si>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</si>
  <si>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</si>
  <si>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</si>
  <si>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</si>
  <si>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</si>
  <si>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</si>
  <si>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</si>
  <si>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</si>
  <si>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</si>
  <si>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</si>
  <si>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</si>
  <si>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</si>
  <si>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</si>
  <si>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</si>
  <si>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</si>
  <si>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</si>
  <si>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</si>
  <si>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</si>
  <si>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</si>
  <si>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</si>
  <si>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</si>
  <si>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</si>
  <si>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</si>
  <si>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</si>
  <si>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</si>
  <si>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</si>
  <si>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</si>
  <si>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</si>
  <si>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</si>
  <si>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</si>
  <si>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</si>
  <si>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</si>
  <si>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</si>
  <si>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</si>
  <si>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</si>
  <si>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</si>
  <si>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</si>
  <si>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</si>
  <si>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</si>
  <si>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</si>
  <si>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</si>
  <si>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</si>
  <si>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</si>
  <si>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</si>
  <si>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</si>
  <si>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</si>
  <si>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</si>
  <si>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</si>
  <si>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</si>
  <si>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</si>
  <si>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</si>
  <si>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</si>
  <si>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</si>
  <si>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</si>
  <si>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</si>
  <si>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</si>
  <si>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</si>
  <si>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</si>
  <si>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</si>
  <si>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</si>
  <si>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</si>
  <si>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</si>
  <si>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</si>
  <si>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</si>
  <si>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</si>
  <si>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</si>
  <si>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</si>
  <si>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</si>
  <si>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</si>
  <si>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</si>
  <si>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</si>
  <si>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</si>
  <si>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</si>
  <si>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</si>
  <si>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</si>
  <si>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</si>
  <si>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</si>
  <si>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</si>
  <si>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</si>
  <si>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</si>
  <si>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</si>
  <si>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</si>
  <si>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</si>
  <si>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</si>
  <si>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</si>
  <si>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</si>
  <si>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</si>
  <si>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</si>
  <si>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</si>
  <si>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</si>
  <si>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</si>
  <si>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</si>
  <si>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</si>
  <si>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</si>
  <si>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</si>
  <si>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</si>
  <si>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</si>
  <si>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</si>
  <si>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</si>
  <si>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</si>
  <si>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</si>
  <si>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</si>
  <si>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</si>
  <si>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</si>
  <si>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</si>
  <si>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</si>
  <si>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</si>
  <si>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</si>
  <si>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</si>
  <si>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</si>
  <si>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</si>
  <si>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</si>
  <si>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</si>
  <si>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</si>
  <si>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</si>
  <si>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</si>
  <si>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</si>
  <si>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</si>
  <si>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</si>
  <si>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</si>
  <si>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</si>
  <si>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</si>
  <si>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</si>
  <si>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</si>
  <si>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</si>
  <si>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</si>
  <si>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</si>
  <si>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</si>
  <si>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</si>
  <si>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</si>
  <si>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</si>
  <si>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</si>
  <si>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</si>
  <si>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</si>
  <si>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</si>
  <si>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</si>
  <si>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</si>
  <si>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</si>
  <si>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</si>
  <si>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</si>
  <si>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</si>
  <si>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</si>
  <si>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</si>
  <si>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</si>
  <si>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</si>
  <si>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</si>
  <si>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</si>
  <si>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</si>
  <si>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</si>
  <si>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</si>
  <si>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</si>
  <si>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</si>
  <si>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</si>
  <si>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</si>
  <si>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</si>
  <si>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</si>
  <si>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</si>
  <si>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</si>
  <si>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</si>
  <si>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</si>
  <si>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</si>
  <si>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</si>
  <si>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</si>
  <si>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</si>
  <si>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</si>
  <si>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</si>
  <si>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</si>
  <si>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</si>
  <si>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</si>
  <si>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</si>
  <si>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</si>
  <si>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</si>
  <si>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</si>
  <si>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</si>
  <si>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</si>
  <si>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</si>
  <si>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</si>
  <si>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</si>
  <si>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</si>
  <si>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</si>
  <si>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</si>
  <si>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</si>
  <si>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</si>
  <si>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</si>
  <si>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</si>
  <si>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</si>
  <si>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</si>
  <si>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</si>
  <si>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</si>
  <si>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</si>
  <si>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</si>
  <si>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</si>
  <si>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</si>
  <si>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</si>
  <si>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</si>
  <si>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</si>
  <si>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</si>
  <si>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</si>
  <si>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</si>
  <si>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</si>
  <si>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</si>
  <si>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</si>
  <si>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</si>
  <si>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</si>
  <si>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</si>
  <si>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</si>
  <si>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</si>
  <si>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</si>
  <si>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</si>
  <si>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</si>
  <si>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</si>
  <si>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</si>
  <si>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</si>
  <si>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</si>
  <si>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</si>
  <si>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</si>
  <si>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</si>
  <si>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</si>
  <si>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</si>
  <si>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</si>
  <si>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</si>
  <si>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</si>
  <si>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</si>
  <si>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</si>
  <si>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</si>
  <si>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</si>
  <si>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</si>
  <si>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</si>
  <si>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</si>
  <si>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</si>
  <si>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</si>
  <si>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</si>
  <si>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</si>
  <si>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</si>
  <si>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</si>
  <si>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</si>
  <si>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</si>
  <si>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</si>
  <si>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</si>
  <si>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</si>
  <si>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</si>
  <si>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</si>
  <si>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</si>
  <si>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</si>
  <si>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</si>
  <si>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</si>
  <si>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</si>
  <si>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</si>
  <si>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</si>
  <si>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</si>
  <si>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</si>
  <si>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</si>
  <si>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</si>
  <si>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</si>
  <si>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</si>
  <si>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</si>
  <si>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</si>
  <si>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</si>
  <si>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</si>
  <si>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</si>
  <si>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</si>
  <si>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</si>
  <si>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</si>
  <si>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</si>
  <si>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</si>
  <si>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</si>
  <si>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</si>
  <si>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</si>
  <si>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</si>
  <si>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</si>
  <si>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</si>
  <si>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</si>
  <si>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</si>
  <si>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</si>
  <si>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</si>
  <si>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</si>
  <si>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</si>
  <si>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</si>
  <si>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</si>
  <si>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</si>
  <si>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</si>
  <si>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</si>
  <si>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</si>
  <si>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</si>
  <si>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</si>
  <si>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</si>
  <si>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</si>
  <si>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</si>
  <si>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</si>
  <si>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</si>
  <si>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</si>
  <si>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</si>
  <si>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</si>
  <si>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</si>
  <si>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</si>
  <si>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</si>
  <si>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</si>
  <si>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</si>
  <si>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</si>
  <si>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</si>
  <si>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</si>
  <si>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</si>
  <si>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</si>
  <si>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</si>
  <si>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</si>
  <si>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</si>
  <si>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</si>
  <si>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</si>
  <si>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</si>
  <si>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</si>
  <si>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</si>
  <si>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</si>
  <si>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</si>
  <si>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</si>
  <si>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</si>
  <si>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</si>
  <si>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</si>
  <si>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</si>
  <si>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</si>
  <si>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</si>
  <si>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</si>
  <si>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</si>
  <si>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</si>
  <si>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</si>
  <si>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</si>
  <si>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</si>
  <si>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</si>
  <si>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</si>
  <si>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</si>
  <si>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</si>
  <si>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</si>
  <si>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</si>
  <si>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</si>
  <si>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</si>
  <si>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</si>
  <si>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</si>
  <si>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</si>
  <si>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</si>
  <si>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</si>
  <si>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</si>
  <si>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</si>
  <si>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</si>
  <si>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</si>
  <si>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</si>
  <si>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</si>
  <si>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</si>
  <si>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</si>
  <si>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</si>
  <si>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</si>
  <si>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</si>
  <si>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</si>
  <si>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</si>
  <si>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</si>
  <si>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</si>
  <si>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</si>
  <si>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</si>
  <si>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</si>
  <si>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</si>
  <si>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</si>
  <si>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</si>
  <si>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</si>
  <si>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</si>
  <si>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</si>
  <si>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</si>
  <si>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</si>
  <si>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</si>
  <si>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</si>
  <si>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</si>
  <si>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</si>
  <si>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</si>
  <si>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</si>
  <si>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</si>
  <si>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</si>
  <si>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</si>
  <si>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</si>
  <si>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</si>
  <si>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</si>
  <si>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</si>
  <si>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</si>
  <si>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</si>
  <si>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</si>
  <si>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</si>
  <si>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</si>
  <si>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</si>
  <si>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</si>
  <si>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</si>
  <si>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</si>
  <si>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</si>
  <si>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</si>
  <si>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</si>
  <si>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</si>
  <si>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</si>
  <si>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</si>
  <si>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</si>
  <si>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</si>
  <si>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</si>
  <si>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</si>
  <si>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</si>
  <si>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</si>
  <si>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</si>
  <si>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</si>
  <si>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</si>
  <si>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</si>
  <si>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</si>
  <si>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</si>
  <si>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</si>
  <si>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</si>
  <si>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</si>
  <si>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</si>
  <si>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</si>
  <si>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</si>
  <si>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</si>
  <si>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</si>
  <si>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</si>
  <si>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</si>
  <si>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</si>
  <si>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</si>
  <si>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</si>
  <si>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</si>
  <si>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</si>
  <si>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</si>
  <si>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</si>
  <si>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</si>
  <si>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</si>
  <si>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</si>
  <si>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</si>
  <si>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</si>
  <si>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</si>
  <si>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</si>
  <si>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</si>
  <si>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</si>
  <si>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</si>
  <si>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</si>
  <si>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</si>
  <si>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</si>
  <si>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</si>
  <si>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</si>
  <si>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</si>
  <si>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</si>
  <si>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</si>
  <si>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</si>
  <si>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</si>
  <si>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</si>
  <si>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</si>
  <si>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</si>
  <si>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</si>
  <si>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</si>
  <si>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</si>
  <si>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</si>
  <si>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</si>
  <si>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</si>
  <si>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</si>
  <si>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</si>
  <si>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</si>
  <si>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</si>
  <si>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</si>
  <si>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</si>
  <si>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</si>
  <si>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</si>
  <si>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</si>
  <si>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</si>
  <si>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</si>
  <si>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</si>
  <si>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</si>
  <si>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</si>
  <si>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</si>
  <si>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</si>
  <si>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</si>
  <si>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</si>
  <si>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</si>
  <si>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</si>
  <si>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</si>
  <si>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</si>
  <si>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</si>
  <si>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</si>
  <si>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</si>
  <si>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</si>
  <si>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</si>
  <si>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</si>
  <si>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</si>
  <si>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</si>
  <si>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</si>
  <si>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</si>
  <si>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</si>
  <si>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</si>
  <si>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</si>
  <si>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</si>
  <si>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</si>
  <si>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</si>
  <si>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</si>
  <si>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</si>
  <si>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</si>
  <si>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</si>
  <si>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</si>
  <si>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</si>
  <si>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</si>
  <si>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</si>
  <si>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</si>
  <si>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</si>
  <si>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</si>
  <si>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</si>
  <si>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</si>
  <si>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</si>
  <si>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</si>
  <si>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</si>
  <si>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</si>
  <si>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</si>
  <si>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</si>
  <si>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</si>
  <si>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</si>
  <si>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</si>
  <si>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</si>
  <si>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</si>
  <si>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</si>
  <si>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</si>
  <si>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</si>
  <si>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</si>
  <si>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</si>
  <si>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</si>
  <si>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</si>
  <si>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</si>
  <si>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</si>
  <si>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</si>
  <si>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</si>
  <si>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</si>
  <si>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</si>
  <si>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</si>
  <si>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</si>
  <si>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</si>
  <si>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</si>
  <si>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</si>
  <si>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</si>
  <si>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</si>
  <si>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</si>
  <si>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</si>
  <si>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</si>
  <si>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</si>
  <si>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</si>
  <si>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</si>
  <si>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</si>
  <si>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</si>
  <si>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</si>
  <si>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</si>
  <si>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</si>
  <si>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</si>
  <si>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</si>
  <si>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</si>
  <si>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</si>
  <si>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</si>
  <si>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</si>
  <si>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</si>
  <si>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</si>
  <si>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</si>
  <si>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</si>
  <si>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</si>
  <si>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</si>
  <si>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</si>
  <si>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</si>
  <si>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</si>
  <si>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</si>
  <si>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</si>
  <si>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</si>
  <si>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</si>
  <si>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</si>
  <si>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</si>
  <si>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</si>
  <si>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</si>
  <si>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</si>
  <si>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</si>
  <si>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</si>
  <si>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</si>
  <si>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</si>
  <si>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</si>
  <si>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</si>
  <si>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</si>
  <si>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</si>
  <si>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</si>
  <si>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</si>
  <si>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</si>
  <si>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</si>
  <si>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</si>
  <si>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</si>
  <si>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</si>
  <si>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</si>
  <si>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</si>
  <si>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</si>
  <si>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</si>
  <si>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</si>
  <si>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</si>
  <si>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</si>
  <si>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</si>
  <si>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</si>
  <si>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</si>
  <si>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</si>
  <si>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</si>
  <si>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</si>
  <si>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</si>
  <si>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</si>
  <si>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</si>
  <si>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</si>
  <si>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</si>
  <si>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</si>
  <si>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</si>
  <si>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</si>
  <si>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</si>
  <si>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</si>
  <si>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</si>
  <si>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</si>
  <si>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</si>
  <si>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</si>
  <si>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</si>
  <si>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</si>
  <si>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</si>
  <si>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</si>
  <si>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</si>
  <si>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</si>
  <si>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</si>
  <si>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</si>
  <si>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</si>
  <si>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</si>
  <si>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</si>
  <si>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</si>
  <si>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</si>
  <si>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</si>
  <si>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</si>
  <si>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</si>
  <si>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</si>
  <si>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</si>
  <si>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</si>
  <si>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</si>
  <si>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</si>
  <si>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</si>
  <si>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</si>
  <si>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</si>
  <si>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</si>
  <si>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</si>
  <si>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</si>
  <si>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</si>
  <si>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</si>
  <si>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</si>
  <si>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</si>
  <si>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</si>
  <si>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</si>
  <si>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</si>
  <si>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</si>
  <si>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</si>
  <si>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</si>
  <si>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</si>
  <si>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</si>
  <si>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</si>
  <si>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</si>
  <si>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</si>
  <si>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</si>
  <si>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</si>
  <si>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</si>
  <si>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</si>
  <si>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</si>
  <si>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</si>
  <si>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</si>
  <si>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</si>
  <si>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</si>
  <si>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</si>
  <si>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</si>
  <si>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</si>
  <si>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</si>
  <si>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</si>
  <si>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</si>
  <si>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</si>
  <si>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</si>
  <si>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</si>
  <si>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</si>
  <si>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</si>
  <si>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</si>
  <si>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</si>
  <si>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</si>
  <si>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</si>
  <si>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</si>
  <si>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</si>
  <si>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</si>
  <si>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</si>
  <si>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</si>
  <si>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</si>
  <si>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</si>
  <si>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</si>
  <si>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</si>
  <si>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</si>
  <si>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</si>
  <si>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</si>
  <si>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</si>
  <si>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</si>
  <si>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</si>
  <si>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</si>
  <si>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</si>
  <si>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</si>
  <si>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</si>
  <si>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</si>
  <si>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</si>
  <si>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</si>
  <si>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</si>
  <si>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</si>
  <si>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</si>
  <si>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</si>
  <si>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</si>
  <si>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</si>
  <si>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</si>
  <si>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</si>
  <si>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</si>
  <si>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</si>
  <si>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</si>
  <si>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</si>
  <si>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</si>
  <si>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</si>
  <si>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</si>
  <si>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</si>
  <si>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</si>
  <si>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</si>
  <si>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</si>
  <si>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</si>
  <si>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</si>
  <si>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</si>
  <si>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</si>
  <si>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</si>
  <si>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</si>
  <si>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</si>
  <si>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</si>
  <si>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</si>
  <si>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</si>
  <si>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</si>
  <si>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</si>
  <si>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</si>
  <si>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</si>
  <si>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</si>
  <si>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</si>
  <si>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</si>
  <si>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</si>
  <si>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</si>
  <si>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</si>
  <si>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</si>
  <si>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</si>
  <si>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</si>
  <si>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</si>
  <si>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</si>
  <si>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</si>
  <si>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</si>
  <si>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</si>
  <si>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</si>
  <si>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</si>
  <si>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</si>
  <si>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</si>
  <si>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</si>
  <si>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</si>
  <si>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</si>
  <si>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</si>
  <si>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</si>
  <si>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</si>
  <si>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</si>
  <si>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</si>
  <si>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</si>
  <si>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</si>
  <si>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</si>
  <si>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</si>
  <si>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</si>
  <si>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</si>
  <si>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</si>
  <si>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</si>
  <si>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</si>
  <si>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</si>
  <si>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</si>
  <si>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</si>
  <si>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</si>
  <si>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</si>
  <si>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</si>
  <si>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</si>
  <si>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</si>
  <si>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</si>
  <si>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</si>
  <si>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</si>
  <si>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</si>
  <si>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</si>
  <si>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</si>
  <si>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</si>
  <si>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</si>
  <si>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</si>
  <si>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</si>
  <si>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</si>
  <si>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</si>
  <si>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</si>
  <si>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</si>
  <si>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</si>
  <si>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</si>
  <si>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</si>
  <si>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</si>
  <si>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</si>
  <si>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</si>
  <si>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</si>
  <si>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</si>
  <si>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</si>
  <si>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</si>
  <si>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</si>
  <si>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</si>
  <si>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</si>
  <si>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</si>
  <si>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</si>
  <si>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</si>
  <si>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</si>
  <si>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</si>
  <si>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</si>
  <si>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</si>
  <si>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</si>
  <si>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</si>
  <si>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</si>
  <si>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</si>
  <si>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</si>
  <si>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</si>
  <si>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</si>
  <si>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</si>
  <si>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</si>
  <si>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</si>
  <si>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</si>
  <si>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</si>
  <si>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</si>
  <si>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</si>
  <si>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</si>
  <si>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</si>
  <si>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</si>
  <si>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</si>
  <si>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</si>
  <si>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</si>
  <si>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</si>
  <si>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</si>
  <si>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</si>
  <si>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</si>
  <si>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</si>
  <si>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</si>
  <si>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</si>
  <si>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</si>
  <si>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</si>
  <si>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</si>
  <si>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</si>
  <si>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</si>
  <si>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</si>
  <si>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</si>
  <si>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</si>
  <si>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</si>
  <si>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</si>
  <si>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</si>
  <si>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</si>
  <si>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</si>
  <si>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</si>
  <si>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</si>
  <si>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</si>
  <si>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</si>
  <si>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</si>
  <si>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</si>
  <si>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</si>
  <si>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</si>
  <si>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</si>
  <si>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</si>
  <si>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</si>
  <si>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</si>
  <si>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</si>
  <si>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</si>
  <si>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</si>
  <si>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</si>
  <si>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</si>
  <si>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</si>
  <si>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</si>
  <si>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</si>
  <si>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</si>
  <si>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</si>
  <si>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</si>
  <si>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</si>
  <si>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</si>
  <si>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</si>
  <si>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</si>
  <si>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</si>
  <si>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</si>
  <si>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</si>
  <si>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</si>
  <si>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</si>
  <si>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</si>
  <si>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</si>
  <si>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</si>
  <si>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</si>
  <si>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</si>
  <si>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</si>
  <si>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</si>
  <si>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</si>
  <si>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</si>
  <si>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</si>
  <si>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</si>
  <si>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</si>
  <si>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</si>
  <si>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</si>
  <si>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</si>
  <si>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</si>
  <si>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</si>
  <si>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</si>
  <si>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</si>
  <si>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</si>
  <si>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</si>
  <si>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</si>
  <si>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</si>
  <si>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</si>
  <si>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</si>
  <si>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</si>
  <si>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</si>
  <si>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</si>
  <si>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</si>
  <si>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</si>
  <si>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</si>
  <si>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</si>
  <si>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</si>
  <si>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</si>
  <si>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</si>
  <si>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</si>
  <si>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</si>
  <si>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</si>
  <si>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</si>
  <si>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</si>
  <si>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</si>
  <si>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</si>
  <si>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</si>
  <si>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</si>
  <si>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</si>
  <si>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</si>
  <si>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</si>
  <si>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</si>
  <si>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</si>
  <si>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</si>
  <si>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</si>
  <si>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</si>
  <si>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</si>
  <si>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</si>
  <si>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</si>
  <si>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</si>
  <si>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</si>
  <si>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</si>
  <si>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</si>
  <si>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</si>
  <si>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</si>
  <si>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</si>
  <si>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</si>
  <si>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</si>
  <si>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</si>
  <si>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</si>
  <si>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</si>
  <si>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</si>
  <si>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</si>
  <si>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</si>
  <si>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</si>
  <si>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</si>
  <si>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</si>
  <si>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</si>
  <si>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</si>
  <si>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</si>
  <si>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</si>
  <si>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</si>
  <si>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</si>
  <si>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</si>
  <si>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</si>
  <si>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</si>
  <si>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</si>
  <si>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</si>
  <si>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</si>
  <si>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</si>
  <si>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</si>
  <si>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</si>
  <si>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</si>
  <si>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</si>
  <si>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</si>
  <si>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</si>
  <si>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</si>
  <si>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</si>
  <si>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</si>
  <si>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</si>
  <si>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</si>
  <si>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</si>
  <si>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</si>
  <si>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</si>
  <si>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</si>
  <si>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</si>
  <si>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</si>
  <si>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</si>
  <si>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</si>
  <si>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</si>
  <si>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</si>
  <si>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</si>
  <si>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</si>
  <si>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</si>
  <si>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</si>
  <si>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</si>
  <si>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</si>
  <si>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</si>
  <si>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</si>
  <si>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</si>
  <si>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</si>
  <si>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</si>
  <si>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</si>
  <si>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</si>
  <si>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</si>
  <si>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</si>
  <si>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</si>
  <si>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</si>
  <si>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</si>
  <si>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</si>
  <si>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</si>
  <si>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</si>
  <si>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</si>
  <si>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</si>
  <si>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</si>
  <si>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</si>
  <si>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</si>
  <si>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</si>
  <si>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</si>
  <si>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</si>
  <si>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</si>
  <si>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</si>
  <si>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</si>
  <si>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</si>
  <si>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</si>
  <si>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</si>
  <si>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</si>
  <si>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</si>
  <si>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</si>
  <si>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</si>
  <si>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</si>
  <si>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</si>
  <si>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</si>
  <si>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</si>
  <si>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</si>
  <si>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</si>
  <si>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</si>
  <si>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</si>
  <si>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</si>
  <si>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</si>
  <si>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</si>
  <si>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</si>
  <si>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</si>
  <si>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</si>
  <si>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</si>
  <si>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</si>
  <si>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</si>
  <si>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</si>
  <si>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</si>
  <si>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</si>
  <si>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</si>
  <si>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</si>
  <si>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</si>
  <si>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</si>
  <si>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</si>
  <si>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</si>
  <si>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</si>
  <si>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</si>
  <si>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</si>
  <si>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</si>
  <si>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</si>
  <si>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</si>
  <si>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</si>
  <si>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</si>
  <si>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</si>
  <si>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</si>
  <si>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</si>
  <si>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</si>
  <si>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</si>
  <si>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</si>
  <si>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</si>
  <si>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</si>
  <si>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</si>
  <si>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</si>
  <si>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</si>
  <si>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</si>
  <si>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</si>
  <si>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</si>
  <si>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</si>
  <si>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</si>
  <si>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</si>
  <si>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</si>
  <si>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</si>
  <si>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</si>
  <si>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</si>
  <si>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</si>
  <si>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</si>
  <si>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</si>
  <si>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</si>
  <si>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</si>
  <si>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</si>
  <si>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</si>
  <si>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</si>
  <si>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</si>
  <si>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</si>
  <si>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</si>
  <si>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</si>
  <si>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</si>
  <si>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</si>
  <si>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</si>
  <si>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</si>
  <si>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</si>
  <si>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</si>
  <si>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</si>
  <si>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</si>
  <si>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</si>
  <si>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</si>
  <si>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</si>
  <si>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</si>
  <si>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</si>
  <si>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</si>
  <si>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</si>
  <si>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</si>
  <si>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</si>
  <si>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</si>
  <si>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</si>
  <si>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</si>
  <si>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</si>
  <si>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</si>
  <si>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</si>
  <si>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</si>
  <si>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</si>
  <si>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</si>
  <si>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</si>
  <si>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</si>
  <si>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</si>
  <si>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</si>
  <si>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</si>
  <si>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</si>
  <si>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</si>
  <si>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</si>
  <si>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</si>
  <si>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</si>
  <si>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</si>
  <si>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</si>
  <si>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</si>
  <si>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</si>
  <si>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</si>
  <si>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</si>
  <si>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</si>
  <si>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</si>
  <si>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</si>
  <si>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</si>
  <si>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</si>
  <si>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</si>
  <si>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</si>
  <si>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</si>
  <si>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</si>
  <si>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</si>
  <si>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</si>
  <si>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</si>
  <si>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</si>
  <si>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</si>
  <si>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</si>
  <si>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</si>
  <si>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</si>
  <si>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</si>
  <si>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</si>
  <si>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</si>
  <si>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</si>
  <si>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</si>
  <si>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</si>
  <si>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</si>
  <si>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</si>
  <si>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</si>
  <si>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</si>
  <si>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</si>
  <si>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</si>
  <si>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</si>
  <si>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</si>
  <si>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</si>
  <si>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</si>
  <si>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</si>
  <si>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</si>
  <si>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</si>
  <si>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</si>
  <si>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</si>
  <si>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</si>
  <si>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</si>
  <si>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</si>
  <si>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</si>
  <si>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</si>
  <si>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</si>
  <si>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</si>
  <si>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</si>
  <si>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</si>
  <si>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</si>
  <si>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</si>
  <si>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</si>
  <si>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</si>
  <si>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</si>
  <si>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</si>
  <si>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</si>
  <si>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</si>
  <si>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</si>
  <si>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</si>
  <si>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</si>
  <si>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</si>
  <si>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</si>
  <si>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</si>
  <si>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</si>
  <si>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</si>
  <si>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</si>
  <si>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</si>
  <si>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</si>
  <si>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</si>
  <si>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</si>
  <si>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</si>
  <si>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</si>
  <si>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</si>
  <si>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</si>
  <si>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</si>
  <si>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</si>
  <si>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</si>
  <si>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</si>
  <si>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</si>
  <si>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</si>
  <si>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</si>
  <si>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</si>
  <si>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</si>
  <si>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</si>
  <si>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</si>
  <si>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</si>
  <si>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</si>
  <si>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</si>
  <si>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</si>
  <si>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</si>
  <si>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</si>
  <si>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</si>
  <si>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</si>
  <si>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</si>
  <si>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</si>
  <si>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</si>
  <si>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</si>
  <si>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</si>
  <si>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</si>
  <si>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</si>
  <si>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</si>
  <si>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</si>
  <si>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</si>
  <si>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</si>
  <si>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</si>
  <si>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</si>
  <si>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</si>
  <si>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</si>
  <si>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</si>
  <si>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</si>
  <si>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</si>
  <si>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</si>
  <si>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</si>
  <si>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</si>
  <si>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</si>
  <si>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</si>
  <si>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</si>
  <si>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</si>
  <si>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</si>
  <si>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</si>
  <si>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</si>
  <si>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</si>
  <si>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</si>
  <si>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</si>
  <si>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</si>
  <si>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</si>
  <si>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</si>
  <si>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</si>
  <si>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</si>
  <si>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</si>
  <si>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</si>
  <si>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</si>
  <si>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</si>
  <si>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</si>
  <si>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</si>
  <si>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</si>
  <si>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</si>
  <si>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</si>
  <si>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</si>
  <si>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</si>
  <si>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</si>
  <si>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</si>
  <si>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</si>
  <si>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</si>
  <si>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</si>
  <si>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</si>
  <si>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</si>
  <si>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</si>
  <si>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</si>
  <si>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</si>
  <si>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</si>
  <si>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</si>
  <si>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</si>
  <si>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</si>
  <si>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</si>
  <si>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</si>
  <si>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</si>
  <si>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</si>
  <si>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</si>
  <si>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</si>
  <si>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</si>
  <si>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</si>
  <si>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</si>
  <si>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</si>
  <si>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</si>
  <si>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</si>
  <si>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</si>
  <si>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</si>
  <si>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</si>
  <si>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</si>
  <si>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</si>
  <si>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</si>
  <si>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</si>
  <si>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</si>
  <si>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</si>
  <si>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</si>
  <si>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</si>
  <si>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</si>
  <si>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</si>
  <si>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</si>
  <si>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</si>
  <si>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</si>
  <si>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</si>
  <si>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</si>
  <si>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</si>
  <si>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</si>
  <si>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</si>
  <si>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</si>
  <si>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</si>
  <si>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</si>
  <si>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</si>
  <si>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</si>
  <si>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</si>
  <si>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</si>
  <si>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</si>
  <si>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</si>
  <si>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</si>
  <si>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</si>
  <si>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</si>
  <si>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</si>
  <si>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</si>
  <si>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</si>
  <si>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</si>
  <si>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</si>
  <si>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</si>
  <si>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</si>
  <si>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</si>
  <si>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</si>
  <si>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</si>
  <si>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</si>
  <si>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</si>
  <si>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</si>
  <si>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</si>
  <si>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</si>
  <si>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</si>
  <si>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</si>
  <si>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</si>
  <si>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</si>
  <si>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</si>
  <si>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</si>
  <si>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</si>
  <si>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</si>
  <si>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</si>
  <si>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</si>
  <si>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</si>
  <si>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</si>
  <si>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</si>
  <si>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</si>
  <si>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</si>
  <si>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</si>
  <si>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</si>
  <si>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</si>
  <si>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</si>
  <si>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</si>
  <si>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</si>
  <si>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</si>
  <si>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</si>
  <si>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</si>
  <si>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</si>
  <si>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</si>
  <si>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</si>
  <si>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</si>
  <si>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</si>
  <si>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</si>
  <si>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</si>
  <si>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</si>
  <si>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</si>
  <si>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</si>
  <si>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</si>
  <si>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</si>
  <si>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</si>
  <si>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</si>
  <si>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</si>
  <si>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</si>
  <si>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</si>
  <si>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</si>
  <si>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</si>
  <si>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</si>
  <si>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</si>
  <si>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</si>
  <si>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</si>
  <si>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</si>
  <si>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</si>
  <si>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</si>
  <si>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</si>
  <si>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</si>
  <si>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</si>
  <si>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</si>
  <si>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</si>
  <si>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</si>
  <si>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</si>
  <si>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</si>
  <si>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</si>
  <si>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</si>
  <si>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</si>
  <si>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</si>
  <si>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</si>
  <si>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</si>
  <si>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</si>
  <si>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</si>
  <si>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</si>
  <si>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</si>
  <si>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</si>
  <si>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</si>
  <si>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</si>
  <si>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</si>
  <si>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</si>
  <si>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</si>
  <si>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</si>
  <si>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</si>
  <si>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</si>
  <si>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</si>
  <si>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</si>
  <si>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</si>
  <si>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</si>
  <si>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</si>
  <si>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</si>
  <si>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</si>
  <si>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</si>
  <si>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</si>
  <si>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</si>
  <si>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</si>
  <si>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</si>
  <si>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</si>
  <si>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</si>
  <si>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</si>
  <si>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</si>
  <si>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</si>
  <si>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</si>
  <si>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</si>
  <si>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</si>
  <si>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</si>
  <si>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</si>
  <si>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</si>
  <si>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</si>
  <si>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</si>
  <si>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</si>
  <si>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</si>
  <si>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</si>
  <si>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</si>
  <si>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</si>
  <si>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</si>
  <si>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</si>
  <si>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</si>
  <si>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</si>
  <si>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</si>
  <si>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</si>
  <si>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</si>
  <si>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</si>
  <si>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</si>
  <si>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</si>
  <si>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</si>
  <si>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</si>
  <si>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</si>
  <si>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</si>
  <si>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</si>
  <si>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</si>
  <si>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</si>
  <si>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</si>
  <si>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</si>
  <si>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</si>
  <si>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</si>
  <si>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</si>
  <si>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</si>
  <si>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</si>
  <si>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</si>
  <si>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</si>
  <si>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</si>
  <si>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</si>
  <si>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</si>
  <si>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</si>
  <si>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</si>
  <si>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</si>
  <si>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</si>
  <si>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</si>
  <si>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</si>
  <si>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</si>
  <si>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</si>
  <si>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</si>
  <si>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</si>
  <si>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</si>
  <si>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</si>
  <si>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</si>
  <si>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</si>
  <si>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</si>
  <si>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</si>
  <si>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</si>
  <si>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</si>
  <si>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</si>
  <si>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</si>
  <si>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</si>
  <si>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</si>
  <si>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</si>
  <si>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</si>
  <si>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</si>
  <si>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</si>
  <si>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</si>
  <si>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</si>
  <si>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</si>
  <si>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</si>
  <si>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</si>
  <si>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</si>
  <si>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</si>
  <si>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</si>
  <si>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</si>
  <si>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</si>
  <si>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</si>
  <si>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</si>
  <si>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</si>
  <si>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</si>
  <si>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</si>
  <si>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</si>
  <si>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</si>
  <si>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</si>
  <si>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</si>
  <si>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</si>
  <si>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</si>
  <si>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</si>
  <si>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</si>
  <si>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</si>
  <si>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</si>
  <si>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</si>
  <si>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</si>
  <si>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</si>
  <si>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</si>
  <si>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</si>
  <si>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</si>
  <si>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</si>
  <si>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</si>
  <si>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</si>
  <si>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</si>
  <si>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</si>
  <si>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</si>
  <si>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</si>
  <si>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</si>
  <si>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</si>
  <si>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</si>
  <si>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</si>
  <si>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</si>
  <si>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</si>
  <si>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</si>
  <si>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</si>
  <si>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</si>
  <si>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</si>
  <si>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</si>
  <si>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</si>
  <si>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</si>
  <si>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</si>
  <si>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</si>
  <si>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</si>
  <si>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</si>
  <si>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</si>
  <si>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</si>
  <si>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</si>
  <si>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</si>
  <si>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</si>
  <si>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</si>
  <si>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</si>
  <si>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</si>
  <si>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</si>
  <si>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</si>
  <si>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</si>
  <si>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</si>
  <si>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</si>
  <si>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</si>
  <si>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</si>
  <si>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</si>
  <si>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</si>
  <si>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</si>
  <si>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</si>
  <si>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</si>
  <si>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</si>
  <si>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</si>
  <si>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</si>
  <si>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</si>
  <si>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</si>
  <si>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</si>
  <si>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</si>
  <si>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</si>
  <si>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</si>
  <si>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</si>
  <si>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</si>
  <si>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</si>
  <si>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</si>
  <si>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</si>
  <si>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</si>
  <si>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</si>
  <si>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</si>
  <si>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</si>
  <si>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</si>
  <si>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</si>
  <si>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</si>
  <si>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</si>
  <si>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</si>
  <si>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</si>
  <si>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</si>
  <si>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</si>
  <si>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</si>
  <si>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</si>
  <si>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</si>
  <si>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</si>
  <si>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</si>
  <si>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</si>
  <si>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</si>
  <si>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</si>
  <si>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</si>
  <si>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</si>
  <si>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</si>
  <si>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</si>
  <si>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</si>
  <si>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</si>
  <si>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</si>
  <si>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</si>
  <si>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</si>
  <si>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</si>
  <si>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</si>
  <si>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</si>
  <si>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</si>
  <si>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</si>
  <si>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</si>
  <si>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</si>
  <si>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</si>
  <si>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</si>
  <si>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</si>
  <si>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</si>
  <si>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</si>
  <si>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</si>
  <si>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</si>
  <si>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</si>
  <si>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</si>
  <si>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</si>
  <si>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</si>
  <si>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</si>
  <si>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</si>
  <si>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</si>
  <si>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</si>
  <si>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</si>
  <si>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</si>
  <si>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</si>
  <si>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</si>
  <si>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</si>
  <si>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</si>
  <si>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</si>
  <si>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</si>
  <si>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</si>
  <si>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</si>
  <si>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</si>
  <si>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</si>
  <si>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</si>
  <si>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</si>
  <si>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</si>
  <si>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</si>
  <si>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</si>
  <si>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</si>
  <si>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</si>
  <si>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</si>
  <si>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</si>
  <si>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</si>
  <si>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</si>
  <si>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</si>
  <si>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</si>
  <si>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</si>
  <si>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</si>
  <si>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</si>
  <si>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</si>
  <si>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</si>
  <si>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</si>
  <si>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</si>
  <si>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</si>
  <si>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</si>
  <si>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</si>
  <si>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</si>
  <si>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</si>
  <si>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</si>
  <si>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</si>
  <si>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</si>
  <si>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</si>
  <si>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</si>
  <si>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</si>
  <si>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</si>
  <si>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</si>
  <si>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</si>
  <si>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</si>
  <si>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</si>
  <si>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</si>
  <si>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</si>
  <si>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</si>
  <si>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</si>
  <si>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</si>
  <si>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</si>
  <si>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</si>
  <si>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</si>
  <si>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</si>
  <si>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</si>
  <si>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</si>
  <si>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</si>
  <si>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</si>
  <si>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</si>
  <si>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</si>
  <si>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</si>
  <si>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</si>
  <si>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</si>
  <si>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</si>
  <si>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</si>
  <si>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</si>
  <si>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</si>
  <si>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</si>
  <si>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</si>
  <si>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</si>
  <si>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</si>
  <si>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</si>
  <si>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</si>
  <si>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</si>
  <si>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</si>
  <si>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</si>
  <si>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</si>
  <si>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</si>
  <si>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</si>
  <si>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</si>
  <si>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</si>
  <si>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</si>
  <si>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</si>
  <si>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</si>
  <si>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</si>
  <si>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</si>
  <si>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</si>
  <si>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</si>
  <si>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</si>
  <si>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</si>
  <si>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</si>
  <si>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</si>
  <si>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</si>
  <si>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</si>
  <si>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</si>
  <si>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</si>
  <si>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</si>
  <si>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</si>
  <si>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</si>
  <si>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</si>
  <si>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</si>
  <si>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</si>
  <si>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</si>
  <si>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</si>
  <si>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</si>
  <si>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</si>
  <si>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</si>
  <si>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</si>
  <si>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</si>
  <si>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</si>
  <si>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</si>
  <si>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</si>
  <si>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</si>
  <si>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</si>
  <si>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</si>
  <si>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</si>
  <si>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</si>
  <si>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</si>
  <si>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</si>
  <si>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</si>
  <si>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</si>
  <si>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</si>
  <si>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</si>
  <si>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</si>
  <si>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</si>
  <si>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</si>
  <si>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</si>
  <si>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</si>
  <si>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</si>
  <si>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</si>
  <si>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</si>
  <si>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</si>
  <si>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</si>
  <si>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</si>
  <si>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</si>
  <si>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</si>
  <si>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</si>
  <si>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</si>
  <si>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</si>
  <si>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</si>
  <si>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</si>
  <si>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</si>
  <si>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</si>
  <si>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</si>
  <si>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</si>
  <si>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</si>
  <si>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</si>
  <si>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</si>
  <si>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</si>
  <si>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</si>
  <si>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</si>
  <si>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</si>
  <si>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</si>
  <si>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</si>
  <si>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</si>
  <si>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</si>
  <si>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</si>
  <si>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</si>
  <si>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</si>
  <si>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</si>
  <si>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</si>
  <si>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</si>
  <si>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</si>
  <si>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</si>
  <si>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</si>
  <si>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</si>
  <si>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</si>
  <si>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</si>
  <si>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</si>
  <si>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</si>
  <si>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</si>
  <si>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</si>
  <si>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</si>
  <si>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</si>
  <si>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</si>
  <si>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</si>
  <si>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</si>
  <si>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</si>
  <si>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</si>
  <si>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</si>
  <si>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</si>
  <si>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</si>
  <si>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</si>
  <si>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</si>
  <si>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</si>
  <si>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</si>
  <si>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</si>
  <si>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</si>
  <si>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</si>
  <si>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</si>
  <si>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</si>
  <si>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</si>
  <si>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</si>
  <si>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</si>
  <si>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</si>
  <si>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</si>
  <si>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</si>
  <si>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</si>
  <si>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</si>
  <si>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</si>
  <si>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</si>
  <si>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</si>
  <si>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</si>
  <si>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</si>
  <si>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</si>
  <si>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</si>
  <si>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</si>
  <si>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</si>
  <si>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</si>
  <si>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</si>
  <si>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</si>
  <si>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</si>
  <si>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</si>
  <si>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</si>
  <si>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</si>
  <si>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</si>
  <si>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</si>
  <si>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</si>
  <si>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</si>
  <si>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</si>
  <si>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</si>
  <si>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</si>
  <si>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</si>
  <si>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</si>
  <si>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</si>
  <si>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</si>
  <si>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</si>
  <si>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</si>
  <si>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</si>
  <si>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</si>
  <si>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</si>
  <si>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</si>
  <si>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</si>
  <si>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</si>
  <si>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</si>
  <si>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</si>
  <si>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</si>
  <si>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</si>
  <si>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</si>
  <si>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</si>
  <si>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</si>
  <si>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</si>
  <si>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</si>
  <si>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</si>
  <si>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</si>
  <si>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</si>
  <si>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</si>
  <si>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</si>
  <si>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</si>
  <si>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</si>
  <si>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</si>
  <si>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</si>
  <si>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</si>
  <si>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</si>
  <si>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</si>
  <si>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</si>
  <si>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</si>
  <si>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</si>
  <si>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</si>
  <si>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</si>
  <si>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</si>
  <si>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</si>
  <si>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</si>
  <si>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</si>
  <si>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</si>
  <si>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</si>
  <si>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</si>
  <si>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</si>
  <si>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</si>
  <si>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</si>
  <si>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</si>
  <si>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</si>
  <si>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</si>
  <si>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</si>
  <si>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</si>
  <si>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</si>
  <si>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</si>
  <si>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</si>
  <si>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</si>
  <si>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</si>
  <si>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</si>
  <si>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</si>
  <si>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</si>
  <si>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</si>
  <si>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</si>
  <si>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</si>
  <si>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</si>
  <si>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</si>
  <si>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</si>
  <si>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</si>
  <si>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</si>
  <si>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</si>
  <si>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</si>
  <si>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</si>
  <si>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</si>
  <si>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</si>
  <si>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</si>
  <si>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</si>
  <si>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</si>
  <si>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</si>
  <si>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</si>
  <si>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</si>
  <si>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</si>
  <si>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</si>
  <si>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</si>
  <si>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</si>
  <si>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</si>
  <si>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</si>
  <si>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</si>
  <si>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</si>
  <si>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</si>
  <si>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</si>
  <si>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</si>
  <si>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</si>
  <si>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</si>
  <si>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</si>
  <si>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</si>
  <si>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</si>
  <si>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</si>
  <si>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</si>
  <si>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</si>
  <si>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</si>
  <si>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</si>
  <si>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</si>
  <si>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</si>
  <si>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</si>
  <si>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</si>
  <si>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</si>
  <si>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</si>
  <si>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</si>
  <si>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</si>
  <si>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</si>
  <si>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</si>
  <si>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</si>
  <si>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</si>
  <si>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</si>
  <si>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</si>
  <si>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</si>
  <si>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</si>
  <si>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</si>
  <si>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</si>
  <si>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</si>
  <si>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</si>
  <si>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</si>
  <si>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</si>
  <si>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</si>
  <si>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</si>
  <si>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</si>
  <si>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</si>
  <si>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</si>
  <si>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</si>
  <si>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</si>
  <si>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</si>
  <si>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</si>
  <si>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</si>
  <si>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</si>
  <si>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</si>
  <si>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</si>
  <si>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</si>
  <si>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</si>
  <si>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</si>
  <si>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</si>
  <si>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</si>
  <si>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</si>
  <si>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</si>
  <si>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</si>
  <si>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</si>
  <si>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</si>
  <si>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</si>
  <si>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</si>
  <si>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</si>
  <si>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</si>
  <si>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</si>
  <si>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</si>
  <si>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</si>
  <si>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</si>
  <si>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</si>
  <si>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</si>
  <si>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</si>
  <si>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</si>
  <si>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</si>
  <si>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</si>
  <si>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</si>
  <si>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</si>
  <si>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</si>
  <si>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</si>
  <si>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</si>
  <si>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</si>
  <si>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</si>
  <si>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</si>
  <si>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</si>
  <si>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</si>
  <si>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</si>
  <si>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</si>
  <si>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</si>
  <si>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</si>
  <si>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</si>
  <si>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</si>
  <si>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</si>
  <si>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</si>
  <si>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</si>
  <si>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</si>
  <si>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</si>
  <si>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</si>
  <si>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</si>
  <si>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</si>
  <si>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</si>
  <si>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</si>
  <si>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</si>
  <si>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</si>
  <si>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</si>
  <si>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</si>
  <si>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</si>
  <si>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</si>
  <si>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</si>
  <si>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</si>
  <si>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</si>
  <si>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</si>
  <si>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</si>
  <si>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</si>
  <si>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</si>
  <si>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</si>
  <si>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</si>
  <si>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</si>
  <si>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</si>
  <si>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</si>
  <si>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</si>
  <si>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</si>
  <si>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</si>
  <si>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</si>
  <si>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</si>
  <si>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</si>
  <si>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</si>
  <si>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</si>
  <si>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</si>
  <si>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</si>
  <si>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</si>
  <si>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</si>
  <si>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</si>
  <si>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</si>
  <si>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</si>
  <si>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</si>
  <si>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</si>
  <si>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</si>
  <si>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</si>
  <si>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</si>
  <si>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</si>
  <si>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</si>
  <si>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</si>
  <si>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</si>
  <si>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</si>
  <si>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</si>
  <si>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</si>
  <si>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</si>
  <si>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</si>
  <si>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</si>
  <si>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</si>
  <si>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</si>
  <si>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</si>
  <si>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</si>
  <si>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</si>
  <si>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</si>
  <si>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</si>
  <si>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</si>
  <si>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</si>
  <si>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</si>
  <si>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</si>
  <si>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</si>
  <si>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</si>
  <si>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</si>
  <si>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</si>
  <si>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</si>
  <si>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</si>
  <si>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</si>
  <si>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</si>
  <si>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</si>
  <si>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</si>
  <si>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</si>
  <si>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</si>
  <si>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</si>
  <si>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</si>
  <si>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</si>
  <si>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</si>
  <si>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</si>
  <si>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</si>
  <si>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</si>
  <si>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</si>
  <si>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</si>
  <si>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</si>
  <si>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</si>
  <si>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</si>
  <si>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</si>
  <si>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</si>
  <si>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</si>
  <si>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</si>
  <si>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</si>
  <si>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</si>
  <si>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</si>
  <si>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</si>
  <si>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</si>
  <si>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</si>
  <si>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</si>
  <si>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</si>
  <si>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</si>
  <si>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</si>
  <si>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</si>
  <si>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</si>
  <si>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</si>
  <si>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</si>
  <si>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</si>
  <si>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</si>
  <si>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</si>
  <si>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</si>
  <si>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</si>
  <si>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</si>
  <si>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</si>
  <si>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</si>
  <si>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</si>
  <si>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</si>
  <si>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</si>
  <si>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</si>
  <si>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</si>
  <si>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</si>
  <si>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</si>
  <si>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</si>
  <si>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</si>
  <si>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</si>
  <si>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</si>
  <si>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</si>
  <si>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</si>
  <si>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</si>
  <si>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</si>
  <si>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</si>
  <si>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</si>
  <si>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</si>
  <si>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</si>
  <si>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</si>
  <si>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</si>
  <si>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</si>
  <si>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</si>
  <si>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</si>
  <si>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</si>
  <si>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</si>
  <si>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</si>
  <si>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</si>
  <si>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</si>
  <si>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</si>
  <si>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</si>
  <si>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</si>
  <si>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</si>
  <si>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</si>
  <si>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</si>
  <si>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</si>
  <si>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</si>
  <si>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</si>
  <si>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</si>
  <si>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</si>
  <si>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</si>
  <si>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</si>
  <si>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</si>
  <si>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</si>
  <si>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</si>
  <si>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</si>
  <si>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</si>
  <si>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</si>
  <si>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</si>
  <si>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</si>
  <si>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</si>
  <si>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</si>
  <si>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</si>
  <si>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</si>
  <si>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</si>
  <si>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</si>
  <si>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</si>
  <si>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</si>
  <si>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</si>
  <si>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</si>
  <si>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</si>
  <si>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</si>
  <si>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</si>
  <si>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</si>
  <si>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</si>
  <si>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</si>
  <si>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</si>
  <si>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</si>
  <si>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</si>
  <si>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PCM-20251206-00000791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</si>
  <si>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</si>
  <si>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</si>
  <si>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</si>
  <si>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</si>
  <si>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</si>
  <si>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</si>
  <si>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</si>
  <si>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</si>
  <si>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</si>
  <si>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</si>
  <si>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</si>
  <si>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</si>
  <si>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</si>
  <si>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</si>
  <si>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</si>
  <si>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</si>
  <si>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</si>
  <si>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</si>
  <si>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</si>
  <si>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</si>
  <si>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</si>
  <si>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</si>
  <si>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</si>
  <si>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</si>
  <si>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</si>
  <si>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</si>
  <si>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</si>
  <si>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</si>
  <si>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</si>
  <si>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EM Team on the way ETA: 40 Mins</t>
  </si>
  <si>
    <t>PCM-20251206-00000836</t>
  </si>
  <si>
    <t>EM Team on the way ETA: 20 Mins</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</si>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</sst>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334.54526782407629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75" t="s">
        <v>20422</v>
      </c>
      <c r="E3" s="123" t="s">
        <v>39106</v>
      </c>
      <c r="F3" s="122">
        <v>45997.477708333332</v>
      </c>
      <c r="G3" s="121">
        <f ca="1">IFERROR(NOW()-F3,"-")</f>
        <v>1.5985416670446284E-2</v>
      </c>
      <c r="H3" s="122">
        <v>45997.470069444447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45997.493693750002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45997.493693750002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45997.493693750002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45997.493693750002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45997.493693750002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45997.493693750002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45997.493693750002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45997.493693750002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45997.493693750002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45997.493693750002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45997.493693750002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45997.493693750002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45997.493693750002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45997.493693750002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45997.493693750002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45997.493693750002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45997.493693750002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45997.493693750002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45997.493693750002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45997.493693750002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45997.493693750002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45997.493693750002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45997.493693750002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45997.493693750002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45997.493693750002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45997.493693750002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45997.493693750002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45997.493693750002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45997.493693750002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45997.493693750002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45997.493693750002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45997.493693750002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45997.493693750002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45997.493693750002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45997.493693750002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45997.493693750002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45997.493693750002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45997.493693750002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45997.493693750002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45997.493693750002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45997.493693750002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45997.493693750002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45997.493693750002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45997.493693750002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45997.493693750002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45997.493693750002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45997.493693750002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45997.493693750002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45997.493693750002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45997.493693750002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45997.493693750002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45997.493693750002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45997.493693750002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45997.493693750002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45997.493693750002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45997.493693750002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45997.493693750002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45997.493693750002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45997.493693750002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45997.493693750002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45997.493693750002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45997.493693750002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45997.493693750002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45997.493693750002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45997.493693750002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45997.493693750002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45997.493693750002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45997.493693750002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45997.493693750002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45997.493693750002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45997.493693750002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45997.493693750002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45997.493693750002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45997.493693750002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45997.493693750002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45997.493693750002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45997.493693750002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45997.493693750002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45997.493693750002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45997.493693750002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45997.493693750002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45997.493693750002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45997.493693750002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45997.493693750002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45997.493693750002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45997.493693750002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45997.493693750002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45997.493693750002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45997.493693750002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45997.493693750002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45997.493693750002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45997.493693750002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45997.493693750002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45997.493693750002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45997.493693750002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45997.493693750002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45997.493693750002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45997.493693750002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45997.493693750002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45997.493693750002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45997.493693750002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45997.493693750002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45997.493693750002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45997.493693750002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45997.493693750002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45997.493693750002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45997.493693750002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45997.493693750002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45997.493693750002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45997.493693750002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45997.493693750002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45997.493693750002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45997.493693750002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45997.493693750002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45997.493693750002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45997.493693750002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45997.493693750002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45997.493693750002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45997.493693750002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45997.493693750002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45997.493693750002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45997.493693750002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45997.493693750002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45997.493693750002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45997.493693750002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45997.493693750002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45997.493693750002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45997.493693750002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45997.493693750002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45997.493693750002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45997.493693750002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45997.493693750002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45997.493693750002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45997.493693750002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45997.493693750002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45997.493693750002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45997.493693750002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45997.493693750002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45997.493693750002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45997.493693750002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45997.493693750002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45997.493693750002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45997.493693750002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45997.493693750002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45997.493693750002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45997.493693750002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45997.493693750002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45997.493693750002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45997.493693750002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45997.493693750002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45997.493693750002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45997.493693750002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45997.493693750002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45997.493693750002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45997.493693750002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45997.493693750002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45997.493693750002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45997.493693750002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45997.493693750002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45997.493693750002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45997.493693750002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45997.493693750002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45997.493693750002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45997.493693750002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45997.493693750002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45997.493693750002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45997.493693750002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45997.493693750002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45997.493693750002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45997.493693750002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45997.493693750002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45997.493693750002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45997.493693750002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45997.493693750002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45997.493693750002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45997.493693750002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45997.493693750002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45997.493693750002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45997.493693750002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45997.493693750002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45997.493693750002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45997.493693750002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45997.493693750002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45997.493693750002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45997.493693750002</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45997.493693750002</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45997.493693750002</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45997.493693750002</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45997.493693750002</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45997.493693750002</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45997.493693750002</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45997.493693750002</v>
      </c>
      <c r="H195" s="122"/>
      <c r="I195" s="124" t="str">
        <f>IFERROR(VLOOKUP(D195,DB!A:F,6,0),"")</f>
        <v/>
      </c>
      <c r="J195" s="124" t="str">
        <f>IFERROR(VLOOKUP(D195,DB!A:G,7,0),"")</f>
        <v/>
      </c>
      <c r="K195" s="120"/>
      <c r="L195" s="119" t="str">
        <f>IFERROR(VLOOKUP(D195,DB!A:I,9,0),"")</f>
        <v/>
      </c>
    </row>
    <row r="196" spans="1:12" ht="15" customHeight="1">
      <c r="A196" s="125"/>
      <c r="B196" s="124" t="str">
        <f>IFERROR(VLOOKUP(D196,DB!A:K,11,0),"")</f>
        <v/>
      </c>
      <c r="C196" s="124"/>
      <c r="D196" s="56"/>
      <c r="E196" s="123"/>
      <c r="F196" s="122"/>
      <c r="G196" s="121">
        <f ca="1">IFERROR(NOW()-F196,"-")</f>
        <v>45997.493693750002</v>
      </c>
      <c r="H196" s="122"/>
      <c r="I196" s="124" t="str">
        <f>IFERROR(VLOOKUP(D196,DB!A:F,6,0),"")</f>
        <v/>
      </c>
      <c r="J196" s="124" t="str">
        <f>IFERROR(VLOOKUP(D196,DB!A:G,7,0),"")</f>
        <v/>
      </c>
      <c r="K196" s="120"/>
      <c r="L196" s="119" t="str">
        <f>IFERROR(VLOOKUP(D196,DB!A:I,9,0),"")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172.49385578704096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13.106274768520962</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0.13831180556007894</v>
      </c>
      <c r="H5" s="71">
        <v>45997.339432870373</v>
      </c>
      <c r="I5" s="58" t="str">
        <f>IFERROR(VLOOKUP(D5,DB!A:F,6,0),"")</f>
        <v>SCECO</v>
      </c>
      <c r="J5" s="58" t="str">
        <f>IFERROR(VLOOKUP(D5,DB!A:G,7,0),"")</f>
        <v>Dead</v>
      </c>
      <c r="K5" s="82" t="s">
        <v>39120</v>
      </c>
      <c r="L5" s="58" t="str">
        <f>IFERROR(VLOOKUP(D5,DB!A:I,9,0),"")</f>
        <v>Latis</v>
      </c>
    </row>
    <row r="6" spans="1:12" s="154" customFormat="1" ht="31.5" customHeight="1">
      <c r="A6" s="155" t="s">
        <v>39121</v>
      </c>
      <c r="B6" s="58" t="str">
        <f>IFERROR(VLOOKUP(D6,DB!A:K,11,0),"")</f>
        <v>R2</v>
      </c>
      <c r="C6" s="58">
        <v>1</v>
      </c>
      <c r="D6" s="58" t="s">
        <v>9976</v>
      </c>
      <c r="E6" s="81" t="s">
        <v>39119</v>
      </c>
      <c r="F6" s="71">
        <v>45997.395358796297</v>
      </c>
      <c r="G6" s="72">
        <f ca="1">IFERROR(NOW()-F6,"-")</f>
        <v>9.833495370548917E-2</v>
      </c>
      <c r="H6" s="83">
        <v>45997.389201388891</v>
      </c>
      <c r="I6" s="58" t="str">
        <f>IFERROR(VLOOKUP(D6,DB!A:F,6,0),"")</f>
        <v>SCECO</v>
      </c>
      <c r="J6" s="58" t="str">
        <f>IFERROR(VLOOKUP(D6,DB!A:G,7,0),"")</f>
        <v>Good</v>
      </c>
      <c r="K6" s="82" t="s">
        <v>39122</v>
      </c>
      <c r="L6" s="58" t="str">
        <f>IFERROR(VLOOKUP(D6,DB!A:I,9,0),"")</f>
        <v>Latis</v>
      </c>
    </row>
    <row r="7" spans="1:12" ht="31.5" customHeight="1">
      <c r="A7" s="155" t="s">
        <v>39123</v>
      </c>
      <c r="B7" s="58" t="s">
        <v>27</v>
      </c>
      <c r="C7" s="58">
        <v>1</v>
      </c>
      <c r="D7" s="58" t="s">
        <v>24706</v>
      </c>
      <c r="E7" s="81" t="s">
        <v>39119</v>
      </c>
      <c r="F7" s="71">
        <v>45997.460173611114</v>
      </c>
      <c r="G7" s="72">
        <v>1.7314814814814814E-2</v>
      </c>
      <c r="H7" s="83">
        <v>45997.443831018521</v>
      </c>
      <c r="I7" s="58" t="s">
        <v>22</v>
      </c>
      <c r="J7" s="58" t="s">
        <v>23</v>
      </c>
      <c r="K7" s="82" t="s">
        <v>39124</v>
      </c>
      <c r="L7" s="58" t="s">
        <v>8215</v>
      </c>
    </row>
    <row r="8" spans="1:12" ht="31.5" customHeight="1">
      <c r="A8" s="96"/>
      <c r="B8" s="18" t="str">
        <f>IFERROR(VLOOKUP(D8,DB!A:K,11,0),"")</f>
        <v/>
      </c>
      <c r="C8" s="18"/>
      <c r="D8" s="18"/>
      <c r="E8" s="18"/>
      <c r="F8" s="97"/>
      <c r="G8" s="98">
        <f ca="1">IFERROR(NOW()-F8,"-")</f>
        <v>45997.493693750002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45997.493693750002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45997.493693750002</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22979</v>
      </c>
      <c r="E11" s="18"/>
      <c r="F11" s="97"/>
      <c r="G11" s="98">
        <f ca="1">IFERROR(NOW()-F11,"-")</f>
        <v>45997.493693750002</v>
      </c>
      <c r="H11" s="97"/>
      <c r="I11" s="18" t="str">
        <f>IFERROR(VLOOKUP(D11,DB!A:F,6,0),"")</f>
        <v>SCECO</v>
      </c>
      <c r="J11" s="18" t="str">
        <f>IFERROR(VLOOKUP(D11,DB!A:G,7,0),"")</f>
        <v>Vandalized</v>
      </c>
      <c r="K11" s="19"/>
      <c r="L11" s="18" t="str">
        <f>IFERROR(VLOOKUP(D11,DB!A:I,9,0),"")</f>
        <v>Latis</v>
      </c>
    </row>
    <row r="12" spans="1:12" ht="31.5" customHeight="1">
      <c r="A12" s="96"/>
      <c r="B12" s="18" t="str">
        <f>IFERROR(VLOOKUP(D12,DB!A:K,11,0),"")</f>
        <v/>
      </c>
      <c r="C12" s="18"/>
      <c r="D12" s="18"/>
      <c r="E12" s="18"/>
      <c r="F12" s="97"/>
      <c r="G12" s="98">
        <f ca="1">IFERROR(NOW()-F12,"-")</f>
        <v>45997.493693750002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45997.493693750002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45997.493693750002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45997.493693750002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45997.493693750002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45997.493693750002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45997.493693750002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45997.493693750002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45997.493693750002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45997.493693750002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45997.493693750002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45997.493693750002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45997.493693750002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45997.493693750002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45997.493693750002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45997.493693750002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45997.493693750002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45997.493693750002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45997.493693750002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45997.493693750002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45997.493693750002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45997.493693750002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45997.493693750002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45997.493693750002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45997.493693750002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45997.493693750002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45997.493693750002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45997.493693750002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45997.493693750002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45997.493693750002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45997.493693750002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45997.493693750002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45997.493693750002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45997.493693750002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45997.493693750002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45997.493693750002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45997.493693750002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45997.493693750002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45997.493693750002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45997.493693750002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45997.493693750002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45997.493693750002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45997.493693750002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45997.493693750002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45997.493693750002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45997.493693750002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45997.493693750002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45997.493693750002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45997.493693750002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45997.493693750002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45997.493693750002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45997.493693750002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45997.493693750002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45997.493693750002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45997.493693750002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45997.493693750002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45997.493693750002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45997.493693750002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45997.493693750002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45997.493693750002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45997.493693750002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45997.493693750002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45997.493693750002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45997.493693750002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45997.493693750002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45997.493693750002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45997.493693750002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45997.493693750002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45997.493693750002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45997.493693750002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45997.493693750002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45997.493693750002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45997.493693750002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45997.493693750002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45997.493693750002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45997.493693750002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45997.493693750002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45997.493693750002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45997.493693750002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45997.493693750002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45997.493693750002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45997.493693750002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45997.493693750002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45997.493693750002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45997.493693750002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45997.493693750002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45997.493693750002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45997.493693750002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45997.493693750002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45997.493693750002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45997.493693750002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45997.493693750002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45997.493693750002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45997.493693750002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45997.493693750002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45997.493693750002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45997.493693750002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45997.493693750002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45997.493693750002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45997.493693750002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45997.493693750002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45997.493693750002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45997.493693750002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45997.493693750002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45997.493693750002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45997.493693750002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45997.493693750002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45997.493693750002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45997.493693750002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45997.493693750002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45997.493693750002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45997.493693750002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45997.493693750002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45997.493693750002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45997.493693750002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45997.493693750002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45997.493693750002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45997.493693750002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45997.493693750002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45997.493693750002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45997.493693750002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45997.493693750002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45997.493693750002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45997.493693750002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45997.493693750002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45997.493693750002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45997.493693750002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45997.493693750002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45997.493693750002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45997.493693750002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45997.493693750002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45997.493693750002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45997.493693750002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45997.493693750002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45997.493693750002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45997.493693750002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45997.493693750002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45997.493693750002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45997.493693750002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45997.493693750002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45997.493693750002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45997.493693750002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45997.493693750002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45997.493693750002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45997.493693750002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45997.493693750002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45997.493693750002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45997.493693750002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45997.493693750002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45997.493693750002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45997.493693750002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45997.493693750002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45997.493693750002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45997.493693750002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45997.493693750002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45997.493693750002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45997.493693750002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45997.493693750002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45997.493693750002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45997.493693750002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45997.493693750002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45997.493693750002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45997.493693750002</v>
      </c>
      <c r="H174" s="97"/>
      <c r="I174" s="18" t="str">
        <f>IFERROR(VLOOKUP(D174,DB!A:F,6,0),"")</f>
        <v/>
      </c>
      <c r="J174" s="18" t="str">
        <f>IFERROR(VLOOKUP(D174,DB!A:G,7,0),"")</f>
        <v/>
      </c>
      <c r="K174" s="19"/>
      <c r="L174" s="18" t="str">
        <f>IFERROR(VLOOKUP(D174,DB!A:I,9,0),"")</f>
        <v/>
      </c>
    </row>
    <row r="175" spans="1:12" ht="31.5" customHeight="1">
      <c r="A175" s="149"/>
      <c r="B175" s="150" t="str">
        <f>IFERROR(VLOOKUP(D175,DB!A:K,11,0),"")</f>
        <v/>
      </c>
      <c r="C175" s="150"/>
      <c r="D175" s="150"/>
      <c r="E175" s="150"/>
      <c r="F175" s="151"/>
      <c r="G175" s="152">
        <f ca="1">IFERROR(NOW()-F175,"-")</f>
        <v>45997.493693750002</v>
      </c>
      <c r="H175" s="151"/>
      <c r="I175" s="150" t="str">
        <f>IFERROR(VLOOKUP(D175,DB!A:F,6,0),"")</f>
        <v/>
      </c>
      <c r="J175" s="150" t="str">
        <f>IFERROR(VLOOKUP(D175,DB!A:G,7,0),"")</f>
        <v/>
      </c>
      <c r="K175" s="153"/>
      <c r="L175" s="150" t="str">
        <f>IFERROR(VLOOKUP(D175,DB!A:I,9,0),"")</f>
        <v/>
      </c>
    </row>
    <row r="176" spans="1:12" ht="31.5" customHeight="1">
      <c r="A176" s="96"/>
      <c r="B176" s="18" t="str">
        <f>IFERROR(VLOOKUP(D176,DB!A:K,11,0),"")</f>
        <v/>
      </c>
      <c r="C176" s="18"/>
      <c r="D176" s="18"/>
      <c r="E176" s="18"/>
      <c r="F176" s="97"/>
      <c r="G176" s="98">
        <f ca="1">IFERROR(NOW()-F176,"-")</f>
        <v>45997.493693750002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45997.493693750002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45997.493693750002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45997.493693750002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45997.493693750002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45997.493693750002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45997.493693750002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45997.493693750002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45997.493693750002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45997.493693750002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45997.493693750002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45997.493693750002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45997.493693750002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45997.493693750002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45997.493693750002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45997.493693750002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45997.493693750002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45997.493693750002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45997.493693750002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45997.493693750002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45997.493693750002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45997.493693750002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45997.493693750002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45997.493693750002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45997.493693750002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45997.493693750002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45997.493693750002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45997.493693750002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45997.493693750002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45997.493693750002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45997.493693750002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45997.493693750002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45997.493693750002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45997.493693750002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45997.493693750002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45997.493693750002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45997.493693750002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45997.493693750002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45997.493693750002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45997.493693750002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45997.493693750002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45997.493693750002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45997.493693750002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45997.493693750002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45997.493693750002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45997.493693750002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45997.493693750002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45997.493693750002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45997.493693750002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45997.493693750002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45997.493693750002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45997.493693750002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45997.493693750002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45997.493693750002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45997.493693750002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45997.493693750002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45997.493693750002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45997.493693750002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45997.493693750002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45997.493693750002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45997.493693750002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45997.493693750002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45997.493693750002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45997.493693750002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45997.493693750002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45997.493693750002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45997.493693750002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45997.493693750002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45997.493693750002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45997.493693750002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45997.493693750002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45997.493693750002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45997.493693750002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45997.493693750002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45997.493693750002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45997.493693750002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45997.493693750002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45997.493693750002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45997.493693750002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45997.493693750002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45997.493693750002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45997.493693750002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45997.493693750002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45997.493693750002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45997.493693750002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45997.493693750002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45997.493693750002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45997.493693750002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45997.493693750002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45997.493693750002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45997.493693750002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45997.493693750002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45997.493693750002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45997.493693750002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45997.493693750002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45997.493693750002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45997.493693750002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45997.493693750002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45997.493693750002</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45997.493693750002</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45997.493693750002</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45997.493693750002</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45997.493693750002</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45997.493693750002</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45997.493693750002</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45997.493693750002</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45997.493693750002</v>
      </c>
      <c r="H282" s="97"/>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7"/>
      <c r="G283" s="98">
        <f ca="1">IFERROR(NOW()-F283,"-")</f>
        <v>45997.493693750002</v>
      </c>
      <c r="H283" s="97"/>
      <c r="I283" s="18" t="str">
        <f>IFERROR(VLOOKUP(D283,DB!A:F,6,0),"")</f>
        <v/>
      </c>
      <c r="J283" s="18" t="str">
        <f>IFERROR(VLOOKUP(D283,DB!A:G,7,0),"")</f>
        <v/>
      </c>
      <c r="K283" s="19"/>
      <c r="L283" s="18" t="str">
        <f>IFERROR(VLOOKUP(D283,DB!A:I,9,0),"")</f>
        <v/>
      </c>
    </row>
    <row r="284" spans="1:12" ht="31.5" customHeight="1">
      <c r="A284" s="149"/>
      <c r="B284" s="150" t="str">
        <f>IFERROR(VLOOKUP(D284,DB!A:K,11,0),"")</f>
        <v/>
      </c>
      <c r="C284" s="150"/>
      <c r="D284" s="150"/>
      <c r="E284" s="150"/>
      <c r="F284" s="151"/>
      <c r="G284" s="152">
        <f ca="1">IFERROR(NOW()-F284,"-")</f>
        <v>45997.493693750002</v>
      </c>
      <c r="H284" s="151"/>
      <c r="I284" s="150" t="str">
        <f>IFERROR(VLOOKUP(D284,DB!A:F,6,0),"")</f>
        <v/>
      </c>
      <c r="J284" s="150" t="str">
        <f>IFERROR(VLOOKUP(D284,DB!A:G,7,0),"")</f>
        <v/>
      </c>
      <c r="K284" s="153"/>
      <c r="L284" s="150"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45997.493693750002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45997.493693750002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45997.493693750002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45997.493693750002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45997.493693750002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45997.493693750002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45997.493693750002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45997.493693750002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45997.493693750002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45997.493693750002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45997.493693750002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45997.493693750002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45997.493693750002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45997.493693750002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45997.493693750002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45997.493693750002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45997.493693750002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45997.493693750002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45997.493693750002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45997.493693750002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45997.493693750002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45997.493693750002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45997.493693750002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45997.493693750002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45997.493693750002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45997.493693750002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45997.493693750002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45997.493693750002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45997.493693750002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45997.493693750002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45997.493693750002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45997.493693750002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45997.493693750002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45997.493693750002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45997.493693750002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45997.493693750002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45997.493693750002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45997.493693750002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45997.493693750002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45997.493693750002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45997.493693750002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45997.493693750002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45997.493693750002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45997.493693750002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45997.493693750002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45997.493693750002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45997.493693750002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45997.493693750002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45997.493693750002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45997.493693750002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45997.493693750002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45997.493693750002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45997.493693750002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45997.493693750002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45997.493693750002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45997.493693750002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45997.493693750002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45997.493693750002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45997.493693750002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45997.493693750002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45997.493693750002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45997.493693750002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45997.493693750002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45997.493693750002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45997.493693750002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45997.493693750002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45997.493693750002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45997.493693750002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45997.493693750002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45997.493693750002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45997.493693750002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45997.493693750002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45997.493693750002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45997.493693750002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45997.493693750002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45997.493693750002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45997.493693750002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45997.493693750002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45997.493693750002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45997.493693750002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45997.493693750002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45997.493693750002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45997.493693750002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45997.493693750002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45997.493693750002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45997.493693750002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45997.493693750002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45997.493693750002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45997.493693750002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45997.493693750002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45997.493693750002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45997.493693750002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45997.493693750002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45997.493693750002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45997.493693750002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45997.493693750002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45997.493693750002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45997.493693750002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45997.493693750002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45997.493693750002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45997.493693750002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45997.493693750002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45997.493693750002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45997.493693750002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45997.493693750002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45997.493693750002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45997.493693750002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45997.493693750002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45997.493693750002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45997.493693750002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45997.493693750002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45997.493693750002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45997.493693750002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45997.493693750002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45997.493693750002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45997.493693750002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45997.493693750002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45997.493693750002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45997.493693750002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45997.493693750002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45997.493693750002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45997.493693750002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45997.493693750002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45997.493693750002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45997.493693750002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45997.493693750002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45997.493693750002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45997.493693750002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45997.493693750002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45997.493693750002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45997.493693750002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45997.493693750002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45997.493693750002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45997.493693750002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45997.493693750002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45997.493693750002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45997.493693750002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45997.493693750002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45997.493693750002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45997.493693750002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45997.493693750002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45997.493693750002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45997.493693750002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45997.493693750002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45997.493693750002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45997.493693750002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45997.493693750002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45997.493693750002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45997.493693750002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45997.493693750002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45997.493693750002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45997.493693750002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45997.493693750002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45997.493693750002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45997.493693750002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45997.493693750002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45997.493693750002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45997.493693750002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45997.493693750002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45997.493693750002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45997.493693750002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45997.493693750002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45997.493693750002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45997.493693750002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45997.493693750002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45997.493693750002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45997.493693750002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45997.493693750002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45997.493693750002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45997.493693750002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45997.493693750002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45997.493693750002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45997.493693750002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45997.493693750002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45997.493693750002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45997.493693750002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45997.493693750002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45997.493693750002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45997.493693750002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45997.493693750002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45997.493693750002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45997.493693750002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45997.493693750002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45997.493693750002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45997.493693750002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45997.493693750002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45997.493693750002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45997.493693750002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45997.493693750002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45997.493693750002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45997.493693750002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45997.493693750002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45997.493693750002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45997.493693750002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45997.493693750002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45997.493693750002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45997.493693750002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45997.493693750002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45997.493693750002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45997.493693750002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45997.493693750002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45997.493693750002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45997.493693750002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45997.493693750002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45997.493693750002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45997.493693750002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45997.493693750002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45997.493693750002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45997.493693750002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45997.493693750002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45997.493693750002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45997.493693750002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45997.493693750002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45997.493693750002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45997.493693750002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45997.493693750002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45997.493693750002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45997.493693750002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45997.493693750002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45997.493693750002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45997.493693750002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45997.493693750002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45997.493693750002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45997.493693750002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45997.493693750002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45997.493693750002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45997.493693750002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45997.493693750002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45997.493693750002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45997.493693750002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45997.493693750002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45997.493693750002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45997.493693750002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45997.493693750002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45997.493693750002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45997.493693750002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45997.493693750002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45997.493693750002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45997.493693750002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45997.493693750002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45997.493693750002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45997.493693750002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45997.493693750002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45997.493693750002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45997.493693750002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45997.493693750002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45997.493693750002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45997.493693750002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45997.493693750002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45997.493693750002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45997.493693750002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45997.493693750002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45997.493693750002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45997.493693750002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45997.493693750002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45997.493693750002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45997.493693750002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45997.493693750002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45997.493693750002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45997.493693750002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45997.493693750002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45997.493693750002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45997.493693750002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45997.493693750002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45997.493693750002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45997.493693750002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45997.493693750002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45997.493693750002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45997.493693750002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45997.493693750002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45997.493693750002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45997.493693750002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45997.493693750002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45997.493693750002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45997.493693750002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45997.493693750002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45997.493693750002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45997.493693750002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45997.493693750002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45997.493693750002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45997.493693750002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45997.493693750002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45997.493693750002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45997.493693750002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45997.493693750002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45997.493693750002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45997.493693750002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45997.493693750002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45997.493693750002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45997.493693750002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45997.493693750002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45997.493693750002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45997.493693750002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45997.493693750002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45997.493693750002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45997.493693750002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45997.493693750002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45997.493693750002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45997.493693750002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45997.493693750002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45997.493693750002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45997.493693750002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45997.493693750002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45997.493693750002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45997.493693750002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45997.493693750002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45997.493693750002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45997.493693750002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45997.493693750002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45997.493693750002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45997.493693750002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45997.493693750002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45997.493693750002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45997.493693750002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45997.493693750002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45997.493693750002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45997.493693750002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45997.493693750002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45997.493693750002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45997.493693750002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45997.493693750002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45997.493693750002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45997.493693750002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45997.493693750002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45997.493693750002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45997.493693750002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45997.493693750002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45997.493693750002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45997.493693750002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45997.493693750002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45997.493693750002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45997.493693750002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45997.493693750002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45997.493693750002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45997.493693750002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45997.493693750002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45997.493693750002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45997.493693750002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45997.493693750002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45997.493693750002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45997.493693750002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45997.493693750002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45997.493693750002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45997.493693750002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45997.493693750002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45997.493693750002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45997.493693750002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45997.493693750002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45997.493693750002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45997.493693750002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45997.493693750002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45997.493693750002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45997.493693750002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45997.493693750002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45997.493693750002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45997.493693750002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45997.493693750002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45997.493693750002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45997.493693750002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45997.493693750002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45997.493693750002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45997.493693750002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45997.493693750002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45997.493693750002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45997.493693750002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45997.493693750002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45997.493693750002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45997.493693750002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45997.493693750002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45997.493693750002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45997.493693750002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45997.493693750002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45997.493693750002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45997.493693750002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45997.493693750002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45997.493693750002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45997.493693750002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45997.493693750002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45997.493693750002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45997.493693750002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45997.493693750002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45997.493693750002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45997.493693750002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45997.493693750002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45997.493693750002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45997.493693750002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45997.493693750002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45997.493693750002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45997.493693750002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45997.493693750002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45997.493693750002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45997.493693750002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45997.493693750002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45997.493693750002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45997.493693750002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45997.493693750002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45997.493693750002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45997.493693750002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45997.493693750002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45997.493693750002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45997.493693750002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45997.493693750002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45997.493693750002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45997.493693750002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45997.493693750002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45997.493693750002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45997.493693750002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45997.493693750002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45997.493693750002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45997.493693750002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45997.493693750002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45997.493693750002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45997.493693750002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45997.493693750002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45997.493693750002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45997.493693750002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45997.493693750002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45997.493693750002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45997.493693750002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45997.493693750002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45997.493693750002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45997.493693750002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45997.493693750002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45997.493693750002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45997.493693750002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45997.493693750002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45997.493693750002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45997.493693750002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45997.493693750002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45997.493693750002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45997.493693750002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45997.493693750002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45997.493693750002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45997.493693750002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45997.493693750002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45997.493693750002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45997.493693750002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45997.493693750002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45997.493693750002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45997.493693750002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45997.493693750002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45997.493693750002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45997.493693750002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45997.493693750002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45997.493693750002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45997.493693750002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45997.493693750002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45997.493693750002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45997.493693750002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45997.493693750002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45997.493693750002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45997.493693750002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45997.493693750002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45997.493693750002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45997.493693750002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45997.493693750002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45997.493693750002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45997.493693750002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45997.493693750002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45997.493693750002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45997.493693750002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45997.493693750002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45997.493693750002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45997.493693750002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45997.493693750002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45997.493693750002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45997.493693750002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45997.493693750002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45997.493693750002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45997.493693750002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45997.493693750002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45997.493693750002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45997.493693750002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45997.493693750002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45997.493693750002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45997.493693750002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45997.493693750002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45997.493693750002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45997.493693750002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45997.493693750002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45997.493693750002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45997.493693750002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45997.493693750002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45997.493693750002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45997.493693750002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45997.493693750002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45997.493693750002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45997.493693750002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45997.493693750002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45997.493693750002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45997.493693750002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45997.493693750002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45997.493693750002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45997.493693750002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45997.493693750002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45997.493693750002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45997.493693750002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45997.493693750002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45997.493693750002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45997.493693750002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45997.493693750002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45997.493693750002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45997.493693750002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45997.493693750002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45997.493693750002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45997.493693750002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45997.493693750002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45997.493693750002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45997.493693750002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45997.493693750002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45997.493693750002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45997.493693750002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45997.493693750002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45997.493693750002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45997.493693750002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45997.493693750002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45997.493693750002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45997.493693750002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45997.493693750002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45997.493693750002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45997.493693750002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45997.493693750002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45997.493693750002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45997.493693750002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45997.493693750002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45997.493693750002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45997.493693750002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45997.493693750002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45997.493693750002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45997.493693750002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45997.493693750002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45997.493693750002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45997.493693750002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45997.493693750002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45997.493693750002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45997.493693750002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45997.493693750002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45997.493693750002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45997.493693750002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45997.493693750002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45997.493693750002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45997.493693750002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45997.493693750002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45997.493693750002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45997.493693750002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45997.493693750002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45997.493693750002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45997.493693750002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45997.493693750002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45997.493693750002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45997.493693750002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45997.493693750002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45997.493693750002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45997.493693750002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45997.493693750002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45997.493693750002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45997.493693750002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45997.493693750002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45997.493693750002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45997.493693750002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45997.493693750002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45997.493693750002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45997.493693750002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45997.493693750002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45997.493693750002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45997.493693750002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45997.493693750002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45997.493693750002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45997.493693750002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45997.493693750002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45997.493693750002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45997.493693750002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45997.493693750002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45997.493693750002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45997.493693750002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45997.493693750002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45997.493693750002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45997.493693750002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45997.493693750002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45997.493693750002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45997.493693750002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45997.493693750002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45997.493693750002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45997.493693750002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45997.493693750002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45997.493693750002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45997.493693750002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45997.493693750002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45997.493693750002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45997.493693750002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45997.493693750002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45997.493693750002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45997.493693750002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45997.493693750002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45997.493693750002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45997.493693750002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45997.493693750002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45997.493693750002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45997.493693750002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45997.493693750002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45997.493693750002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45997.493693750002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45997.493693750002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45997.493693750002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45997.493693750002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45997.493693750002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45997.493693750002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45997.493693750002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45997.493693750002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45997.493693750002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45997.493693750002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45997.493693750002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45997.493693750002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45997.493693750002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45997.493693750002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45997.493693750002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45997.493693750002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45997.493693750002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45997.493693750002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45997.493693750002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45997.493693750002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45997.493693750002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45997.493693750002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45997.493693750002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45997.493693750002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45997.493693750002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45997.493693750002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45997.493693750002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45997.493693750002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45997.493693750002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45997.493693750002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45997.493693750002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45997.493693750002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45997.493693750002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45997.493693750002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45997.493693750002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45997.493693750002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45997.493693750002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45997.493693750002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45997.493693750002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45997.493693750002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45997.493693750002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45997.493693750002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45997.493693750002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45997.493693750002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45997.493693750002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45997.493693750002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45997.493693750002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45997.493693750002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45997.493693750002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45997.493693750002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45997.493693750002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45997.493693750002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45997.493693750002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45997.493693750002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45997.493693750002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45997.493693750002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45997.493693750002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45997.493693750002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45997.493693750002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45997.493693750002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45997.493693750002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45997.493693750002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45997.493693750002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45997.493693750002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45997.493693750002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45997.493693750002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45997.493693750002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45997.493693750002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45997.493693750002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45997.493693750002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45997.493693750002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45997.493693750002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45997.493693750002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45997.493693750002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45997.493693750002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45997.493693750002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45997.493693750002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45997.493693750002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45997.493693750002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45997.493693750002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45997.493693750002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45997.493693750002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45997.493693750002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45997.493693750002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45997.493693750002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45997.493693750002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45997.493693750002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45997.493693750002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45997.493693750002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45997.493693750002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45997.493693750002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45997.493693750002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45997.493693750002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45997.493693750002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45997.493693750002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45997.493693750002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45997.493693750002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45997.493693750002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45997.493693750002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45997.493693750002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45997.493693750002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45997.493693750002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45997.493693750002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45997.493693750002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45997.493693750002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45997.493693750002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45997.493693750002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45997.493693750002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45997.493693750002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45997.493693750002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45997.493693750002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45997.493693750002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45997.493693750002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45997.493693750002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45997.493693750002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45997.493693750002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45997.493693750002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45997.493693750002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45997.493693750002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45997.493693750002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45997.493693750002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45997.493693750002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45997.493693750002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45997.493693750002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45997.493693750002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45997.493693750002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45997.493693750002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45997.493693750002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45997.493693750002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45997.493693750002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45997.493693750002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45997.493693750002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45997.493693750002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45997.493693750002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45997.493693750002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45997.493693750002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45997.493693750002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45997.493693750002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45997.493693750002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45997.493693750002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45997.493693750002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45997.493693750002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45997.493693750002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45997.493693750002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45997.493693750002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45997.493693750002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45997.493693750002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45997.493693750002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45997.493693750002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45997.493693750002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45997.493693750002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45997.493693750002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45997.493693750002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45997.493693750002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45997.493693750002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45997.493693750002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45997.493693750002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45997.493693750002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45997.493693750002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45997.493693750002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45997.493693750002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45997.493693750002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45997.493693750002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45997.493693750002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45997.493693750002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45997.493693750002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45997.493693750002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45997.493693750002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45997.493693750002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45997.493693750002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45997.493693750002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45997.493693750002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45997.493693750002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45997.493693750002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45997.493693750002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45997.493693750002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45997.493693750002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45997.493693750002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45997.493693750002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45997.493693750002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45997.493693750002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45997.493693750002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45997.493693750002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45997.493693750002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45997.493693750002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45997.493693750002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45997.493693750002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45997.493693750002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45997.493693750002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45997.493693750002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45997.493693750002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45997.493693750002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45997.493693750002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45997.493693750002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45997.493693750002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45997.493693750002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45997.493693750002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45997.493693750002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45997.493693750002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45997.493693750002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45997.493693750002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45997.493693750002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45997.493693750002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45997.493693750002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45997.493693750002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45997.493693750002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45997.493693750002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45997.493693750002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45997.493693750002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45997.493693750002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45997.493693750002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45997.493693750002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45997.493693750002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45997.493693750002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45997.493693750002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45997.493693750002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45997.493693750002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45997.493693750002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45997.493693750002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45997.493693750002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45997.493693750002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45997.493693750002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45997.493693750002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45997.493693750002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45997.493693750002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45997.493693750002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45997.493693750002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45997.493693750002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45997.493693750002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45997.493693750002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45997.493693750002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45997.493693750002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45997.493693750002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45997.493693750002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45997.493693750002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45997.493693750002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45997.493693750002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45997.493693750002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45997.493693750002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45997.493693750002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45997.493693750002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45997.493693750002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45997.493693750002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45997.493693750002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45997.493693750002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45997.493693750002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45997.493693750002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45997.493693750002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45997.493693750002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45997.493693750002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45997.493693750002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45997.493693750002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45997.493693750002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45997.493693750002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45997.493693750002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45997.493693750002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45997.493693750002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45997.493693750002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45997.493693750002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45997.493693750002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45997.493693750002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45997.493693750002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45997.493693750002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45997.493693750002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45997.493693750002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45997.493693750002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45997.493693750002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45997.493693750002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45997.493693750002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45997.493693750002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45997.493693750002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45997.493693750002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45997.493693750002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45997.493693750002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45997.493693750002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45997.493693750002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45997.493693750002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45997.493693750002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45997.493693750002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45997.493693750002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45997.493693750002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45997.493693750002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45997.493693750002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45997.493693750002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45997.493693750002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45997.493693750002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45997.493693750002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45997.493693750002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45997.493693750002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45997.493693750002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45997.493693750002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45997.493693750002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45997.493693750002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45997.493693750002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45997.493693750002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45997.493693750002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45997.493693750002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45997.493693750002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45997.493693750002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45997.493693750002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45997.493693750002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45997.493693750002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45997.493693750002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45997.493693750002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45997.493693750002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45997.493693750002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45997.493693750002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45997.493693750002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45997.493693750002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45997.493693750002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45997.493693750002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45997.493693750002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45997.493693750002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45997.493693750002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45997.493693750002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45997.493693750002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45997.493693750002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45997.493693750002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45997.493693750002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45997.493693750002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45997.493693750002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294.01297615740623</v>
      </c>
      <c r="H2" s="91">
        <v>45703.474768518521</v>
      </c>
      <c r="I2" s="91" t="str">
        <f>IFERROR(VLOOKUP(D2,DB!A:F,6,0),"")</f>
        <v>SCECO</v>
      </c>
      <c r="J2" s="91" t="str">
        <f>IFERROR(VLOOKUP(D2,DB!A:G,7,0),"")</f>
        <v>Dead</v>
      </c>
      <c r="K2" s="93" t="s">
        <v>39126</v>
      </c>
      <c r="L2" s="87" t="str">
        <f>IFERROR(VLOOKUP(D2,DB!A:I,9,0),"")</f>
        <v>Latis</v>
      </c>
    </row>
    <row r="3" spans="1:16" ht="15" customHeight="1">
      <c r="A3" s="107"/>
      <c r="B3" s="107" t="str">
        <f>IFERROR(VLOOKUP(D3,DB!A:K,11,0),"")</f>
        <v/>
      </c>
      <c r="C3" s="89"/>
      <c r="D3" s="87"/>
      <c r="E3" s="90"/>
      <c r="F3" s="91"/>
      <c r="G3" s="92">
        <f t="shared" ref="G3:G66" ca="1" si="0">IFERROR(NOW()-F3,"")</f>
        <v>45997.493693750002</v>
      </c>
      <c r="H3" s="91"/>
      <c r="I3" s="107" t="str">
        <f>IFERROR(VLOOKUP(D3,DB!A:F,6,0),"")</f>
        <v/>
      </c>
      <c r="J3" s="107" t="str">
        <f>IFERROR(VLOOKUP(D3,DB!A:G,7,0),"")</f>
        <v/>
      </c>
      <c r="K3" s="93"/>
      <c r="L3" s="87" t="str">
        <f>IFERROR(VLOOKUP(D3,DB!A:I,9,0),"")</f>
        <v/>
      </c>
    </row>
    <row r="4" spans="1:16" ht="15" customHeight="1">
      <c r="A4" s="107"/>
      <c r="B4" s="107" t="str">
        <f>IFERROR(VLOOKUP(D4,DB!A:K,11,0),"")</f>
        <v/>
      </c>
      <c r="C4" s="89"/>
      <c r="D4" s="87"/>
      <c r="E4" s="90"/>
      <c r="F4" s="91"/>
      <c r="G4" s="92">
        <f t="shared" ca="1" si="0"/>
        <v>45997.493693750002</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45997.493693750002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45997.493693750002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45997.493693750002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45997.493693750002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45997.493693750002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45997.493693750002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45997.493693750002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45997.493693750002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45997.493693750002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45997.493693750002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45997.493693750002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45997.493693750002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45997.493693750002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45997.493693750002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45997.493693750002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45997.493693750002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45997.493693750002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45997.493693750002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45997.493693750002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45997.493693750002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45997.493693750002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45997.493693750002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45997.493693750002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45997.493693750002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45997.493693750002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45997.493693750002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45997.493693750002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45997.493693750002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45997.493693750002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45997.493693750002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45997.493693750002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45997.493693750002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45997.493693750002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45997.493693750002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45997.493693750002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45997.493693750002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45997.493693750002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45997.493693750002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45997.493693750002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45997.493693750002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45997.493693750002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45997.493693750002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45997.493693750002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45997.493693750002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45997.493693750002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45997.493693750002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45997.493693750002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45997.493693750002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45997.493693750002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45997.493693750002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45997.493693750002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45997.493693750002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45997.493693750002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45997.493693750002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45997.493693750002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45997.493693750002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45997.493693750002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45997.493693750002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45997.493693750002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45997.493693750002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45997.493693750002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45997.493693750002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45997.493693750002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45997.493693750002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45997.493693750002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45997.493693750002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45997.493693750002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45997.493693750002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45997.493693750002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45997.493693750002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45997.493693750002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45997.493693750002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45997.493693750002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45997.493693750002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45997.493693750002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45997.493693750002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45997.493693750002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45997.493693750002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45997.493693750002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45997.493693750002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45997.493693750002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45997.493693750002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45997.493693750002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45997.493693750002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45997.493693750002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45997.493693750002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45997.493693750002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45997.493693750002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45997.493693750002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45997.493693750002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45997.493693750002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45997.493693750002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45997.493693750002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45997.493693750002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45997.493693750002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45997.493693750002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45997.493693750002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45997.493693750002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45997.493693750002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45997.493693750002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45997.493693750002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45997.493693750002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45997.493693750002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45997.493693750002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45997.493693750002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45997.493693750002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45997.493693750002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45997.493693750002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45997.493693750002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45997.493693750002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45997.493693750002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45997.493693750002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45997.493693750002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45997.493693750002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45997.493693750002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45997.493693750002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45997.493693750002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45997.493693750002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45997.493693750002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45997.493693750002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45997.493693750002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45997.493693750002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45997.493693750002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45997.493693750002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45997.493693750002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45997.493693750002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45997.493693750002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45997.493693750002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45997.493693750002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45997.493693750002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45997.493693750002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45997.493693750002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45997.493693750002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45997.493693750002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45997.493693750002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45997.493693750002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45997.493693750002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45997.493693750002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45997.493693750002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45997.493693750002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45997.493693750002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45997.493693750002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45997.493693750002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45997.493693750002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45997.493693750002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45997.493693750002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45997.493693750002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45997.493693750002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45997.493693750002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45997.493693750002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45997.493693750002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45997.493693750002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45997.493693750002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45997.493693750002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45997.493693750002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45997.493693750002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45997.493693750002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45997.493693750002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45997.493693750002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45997.493693750002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45997.493693750002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45997.493693750002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45997.493693750002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45997.493693750002</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45997.493693750002</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45997.493693750002</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45997.493693750002</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45997.493693750002</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45997.493693750002</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45997.493693750002</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45997.493693750002</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45997.493693750002</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105.66163356481411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71.304816435185785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48.832582638890017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16.120395138888853</v>
      </c>
      <c r="H5" s="132">
        <v>45981.360798611109</v>
      </c>
      <c r="I5" s="103" t="str">
        <f>IFERROR(VLOOKUP(D5,DB!A:F,6,0),"")</f>
        <v>SCECO</v>
      </c>
      <c r="J5" s="103" t="str">
        <f>IFERROR(VLOOKUP(D5,DB!A:G,7,0),"")</f>
        <v>Dead</v>
      </c>
      <c r="K5" s="103" t="s">
        <v>39134</v>
      </c>
      <c r="L5" s="103" t="str">
        <f>IFERROR(VLOOKUP(D5,DB!A:I,9,0),"")</f>
        <v>Latis</v>
      </c>
    </row>
    <row r="6" spans="1:13" ht="23.25" customHeight="1">
      <c r="A6" s="37" t="s">
        <v>39135</v>
      </c>
      <c r="B6" s="37" t="str">
        <f>IFERROR(VLOOKUP(D6,DB!A:K,11,0),"")</f>
        <v>R5</v>
      </c>
      <c r="C6" s="37">
        <v>1</v>
      </c>
      <c r="D6" s="37" t="s">
        <v>37850</v>
      </c>
      <c r="E6" s="37" t="s">
        <v>39106</v>
      </c>
      <c r="F6" s="38">
        <v>45997.107442129629</v>
      </c>
      <c r="G6" s="131">
        <f t="shared" ref="G6:G11" ca="1" si="2">IFERROR(NOW()-F6,"")</f>
        <v>0.38625162037351402</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1</v>
      </c>
      <c r="D7" s="37" t="s">
        <v>38181</v>
      </c>
      <c r="E7" s="37" t="s">
        <v>39106</v>
      </c>
      <c r="F7" s="38">
        <v>45997.482916666668</v>
      </c>
      <c r="G7" s="131">
        <f t="shared" ca="1" si="2"/>
        <v>1.0777083334687632E-2</v>
      </c>
      <c r="H7" s="38">
        <v>45997.477361111109</v>
      </c>
      <c r="I7" s="37" t="str">
        <f>IFERROR(VLOOKUP(D7,DB!A:F,6,0),"")</f>
        <v>SCECO</v>
      </c>
      <c r="J7" s="37" t="str">
        <f>IFERROR(VLOOKUP(D7,DB!A:G,7,0),"")</f>
        <v>Haj Removal</v>
      </c>
      <c r="K7" s="37" t="s">
        <v>39138</v>
      </c>
      <c r="L7" s="37" t="str">
        <f>IFERROR(VLOOKUP(D7,DB!A:I,9,0),"")</f>
        <v>Latis</v>
      </c>
    </row>
    <row r="8" spans="1:13">
      <c r="A8" s="37" t="s">
        <v>39139</v>
      </c>
      <c r="B8" s="37" t="str">
        <f>IFERROR(VLOOKUP(D8,DB!A:K,11,0),"")</f>
        <v>R5</v>
      </c>
      <c r="C8" s="37">
        <v>1</v>
      </c>
      <c r="D8" s="37" t="s">
        <v>33367</v>
      </c>
      <c r="E8" s="37" t="s">
        <v>39106</v>
      </c>
      <c r="F8" s="38">
        <v>45997.490694444445</v>
      </c>
      <c r="G8" s="131">
        <f t="shared" ca="1" si="2"/>
        <v>2.9993055577506311E-3</v>
      </c>
      <c r="H8" s="38">
        <v>45997.459444444445</v>
      </c>
      <c r="I8" s="37" t="str">
        <f>IFERROR(VLOOKUP(D8,DB!A:F,6,0),"")</f>
        <v>SCECO</v>
      </c>
      <c r="J8" s="37" t="str">
        <f>IFERROR(VLOOKUP(D8,DB!A:G,7,0),"")</f>
        <v>Dead</v>
      </c>
      <c r="K8" s="37" t="s">
        <v>39140</v>
      </c>
      <c r="L8" s="37" t="str">
        <f>IFERROR(VLOOKUP(D8,DB!A:I,9,0),"")</f>
        <v>Latis</v>
      </c>
    </row>
    <row r="9" spans="1:13">
      <c r="A9" s="37"/>
      <c r="B9" s="37" t="str">
        <f>IFERROR(VLOOKUP(D9,DB!A:K,11,0),"")</f>
        <v/>
      </c>
      <c r="C9" s="37"/>
      <c r="D9" s="37"/>
      <c r="E9" s="37"/>
      <c r="F9" s="38"/>
      <c r="G9" s="131">
        <f t="shared" ca="1" si="2"/>
        <v>45997.493693750002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2"/>
        <v>45997.493693750002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45997.493693750002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45997.493693750002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45997.493693750002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45997.493693750002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45997.493693750002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45997.493693750002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45997.493693750002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45997.493693750002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45997.493693750002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45997.493693750002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45997.493693750002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45997.493693750002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45997.493693750002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45997.493693750002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45997.493693750002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45997.493693750002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45997.493693750002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45997.493693750002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45997.493693750002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45997.493693750002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45997.493693750002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45997.493693750002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45997.493693750002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45997.493693750002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45997.493693750002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45997.493693750002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45997.493693750002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45997.493693750002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45997.493693750002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45997.493693750002</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45997.493693750002</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9.4515509263146669E-2</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45997.493693750002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45997.493693750002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45997.493693750002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45997.493693750002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45997.493693750002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45997.493693750002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45997.493693750002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45997.493693750002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45997.493693750002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45997.493693750002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45997.493693750002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45997.493693750002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45997.493693750002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45997.493693750002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45997.493693750002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45997.493693750002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45997.493693750002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45997.493693750002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45997.493693750002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45997.493693750002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45997.493693750002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45997.493693750002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45997.493693750002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45997.493693750002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45997.493693750002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45997.493693750002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45997.493693750002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45997.493693750002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45997.493693750002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45997.493693750002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45997.493693750002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45997.493693750002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45997.493693750002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45997.493693750002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45997.493693750002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45997.493693750002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45997.493693750002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45997.493693750002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45997.493693750002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45997.493693750002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45997.493693750002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45997.493693750002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45997.493693750002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45997.493693750002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45997.493693750002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45997.493693750002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45997.493693750002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45997.493693750002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45997.493693750002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45997.493693750002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45997.493693750002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45997.493693750002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45997.493693750002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45997.493693750002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45997.493693750002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45997.493693750002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45997.493693750002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45997.493693750002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45997.493693750002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45997.493693750002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45997.493693750002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45997.493693750002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45997.493693750002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45997.493693750002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45997.493693750002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45997.493693750002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45997.493693750002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45997.493693750002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45997.493693750002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45997.493693750002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45997.493693750002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45997.493693750002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45997.493693750002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45997.493693750002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45997.493693750002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45997.493693750002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45997.493693750002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45997.493693750002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45997.493693750002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45997.493693750002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45997.493693750002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45997.493693750002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45997.493693750002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45997.493693750002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45997.493693750002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45997.493693750002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45997.493693750002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45997.493693750002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45997.493693750002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45997.493693750002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45997.493693750002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45997.493693750002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45997.493693750002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45997.493693750002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45997.493693750002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45997.493693750002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45997.493693750002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45997.493693750002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45997.493693750002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45997.493693750002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45997.493693750002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45997.493693750002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45997.493693750002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45997.493693750002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45997.493693750002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45997.493693750002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45997.493693750002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45997.493693750002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45997.493693750002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45997.493693750002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45997.493693750002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45997.493693750002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45997.493693750002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45997.493693750002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45997.493693750002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45997.493693750002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45997.493693750002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45997.493693750002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45997.493693750002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45997.493693750002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45997.493693750002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45997.493693750002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45997.493693750002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45997.493693750002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45997.493693750002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45997.493693750002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45997.493693750002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45997.493693750002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45997.493693750002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45997.493693750002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45997.493693750002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45997.493693750002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45997.493693750002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45997.493693750002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45997.493693750002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45997.493693750002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45997.493693750002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45997.493693750002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45997.493693750002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45997.493693750002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45997.493693750002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45997.493693750002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45997.493693750002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45997.493693750002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45997.493693750002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45997.493693750002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45997.493693750002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45997.493693750002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45997.493693750002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45997.493693750002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45997.493693750002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45997.493693750002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45997.493693750002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45997.493693750002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45997.493693750002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45997.493693750002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45997.493693750002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45997.493693750002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45997.493693750002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45997.493693750002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45997.493693750002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45997.493693750002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45997.493693750002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45997.493693750002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45997.493693750002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45997.493693750002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45997.493693750002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45997.493693750002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45997.493693750002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45997.493693750002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45997.493693750002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45997.493693750002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45997.493693750002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45997.493693750002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45997.493693750002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45997.493693750002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45997.493693750002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45997.493693750002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45997.493693750002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45997.493693750002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45997.493693750002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45997.493693750002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45997.493693750002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45997.493693750002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45997.493693750002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45997.493693750002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45997.493693750002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45997.493693750002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45997.493693750002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45997.493693750002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45997.493693750002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45997.493693750002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45997.493693750002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45997.493693750002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45997.493693750002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45997.493693750002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45997.493693750002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45997.493693750002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45997.493693750002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45997.493693750002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45997.493693750002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45997.493693750002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45997.493693750002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45997.493693750002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45997.493693750002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45997.493693750002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45997.493693750002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45997.493693750002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45997.493693750002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45997.493693750002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45997.493693750002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45997.493693750002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45997.493693750002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45997.493693750002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45997.493693750002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45997.493693750002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45997.493693750002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45997.493693750002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45997.493693750002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45997.493693750002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45997.493693750002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45997.493693750002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45997.493693750002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45997.493693750002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45997.493693750002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45997.493693750002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45997.493693750002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45997.493693750002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45997.493693750002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45997.493693750002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45997.493693750002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45997.493693750002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45997.493693750002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45997.493693750002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45997.493693750002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45997.493693750002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45997.493693750002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45997.493693750002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45997.493693750002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45997.493693750002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45997.493693750002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45997.493693750002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45997.493693750002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45997.493693750002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45997.493693750002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45997.493693750002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45997.493693750002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45997.493693750002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45997.493693750002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45997.493693750002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45997.493693750002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45997.493693750002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45997.493693750002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45997.493693750002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45997.493693750002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45997.493693750002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45997.493693750002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45997.493693750002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45997.493693750002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45997.493693750002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45997.493693750002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45997.493693750002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45997.493693750002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45997.493693750002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45997.493693750002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45997.493693750002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45997.493693750002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45997.493693750002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45997.493693750002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45997.493693750002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45997.493693750002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45997.493693750002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45997.493693750002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45997.493693750002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45997.493693750002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45997.493693750002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45997.493693750002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45997.493693750002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45997.493693750002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45997.493693750002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45997.493693750002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45997.493693750002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45997.493693750002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45997.493693750002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45997.493693750002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45997.493693750002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45997.493693750002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45997.493693750002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45997.493693750002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45997.493693750002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45997.493693750002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45997.493693750002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45997.493693750002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45997.493693750002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45997.493693750002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45997.493693750002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45997.493693750002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45997.493693750002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45997.493693750002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45997.493693750002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45997.493693750002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45997.493693750002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45997.493693750002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45997.493693750002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45997.493693750002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45997.493693750002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45997.493693750002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45997.493693750002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45997.493693750002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45997.493693750002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45997.493693750002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45997.493693750002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45997.493693750002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45997.493693750002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45997.493693750002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45997.493693750002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45997.493693750002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45997.493693750002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45997.493693750002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45997.493693750002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45997.493693750002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45997.493693750002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45997.493693750002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45997.493693750002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45997.493693750002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45997.493693750002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45997.493693750002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45997.493693750002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45997.493693750002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45997.493693750002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45997.493693750002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45997.493693750002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45997.493693750002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45997.493693750002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45997.493693750002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45997.493693750002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45997.493693750002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45997.493693750002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45997.493693750002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45997.493693750002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45997.493693750002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45997.493693750002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45997.493693750002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45997.493693750002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45997.493693750002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45997.493693750002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45997.493693750002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45997.493693750002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45997.493693750002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45997.493693750002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45997.493693750002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45997.493693750002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45997.493693750002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45997.493693750002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45997.493693750002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45997.493693750002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45997.493693750002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45997.493693750002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45997.493693750002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45997.493693750002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45997.493693750002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45997.493693750002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45997.493693750002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45997.493693750002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45997.493693750002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45997.493693750002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45997.493693750002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45997.493693750002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45997.493693750002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45997.493693750002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45997.493693750002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45997.493693750002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45997.493693750002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45997.493693750002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45997.493693750002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45997.493693750002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45997.493693750002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45997.493693750002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45997.493693750002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45997.493693750002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45997.493693750002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45997.493693750002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45997.493693750002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45997.493693750002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45997.493693750002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45997.493693750002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45997.493693750002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45997.493693750002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45997.493693750002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45997.493693750002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45997.493693750002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45997.493693750002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45997.493693750002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45997.493693750002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45997.493693750002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45997.493693750002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45997.493693750002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45997.493693750002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45997.493693750002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45997.493693750002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45997.493693750002</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45997.493693750002</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45997.493693750002</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45997.493693750002</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45997.493693750002</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45997.493693750002</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45997.493693750002</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45997.493693750002</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45997.493693750002</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45997.493693750002</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2025-12-06T08:52:32Z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