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884" documentId="120_S{2AC9BD13-BADA-5192-A53E-5A8FF88502F6}" xr6:coauthVersionLast="47" xr6:coauthVersionMax="47" xr10:uidLastSave="{BA0CDCE5-1517-40DD-85A4-E6B30459020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5" i="3"/>
  <c r="G4" i="4"/>
  <c r="G5" i="4"/>
  <c r="G6" i="4"/>
  <c r="G7" i="4"/>
  <c r="G8" i="4"/>
  <c r="G9" i="4"/>
  <c r="G10" i="4"/>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D6" i="3"/>
  <c r="D2" i="3"/>
  <c r="D4"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G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<sst xmlns="http://schemas.openxmlformats.org/spreadsheetml/2006/main" count="180283" uniqueCount="39127">
  <si>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</si>
  <si>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</si>
  <si>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</si>
  <si>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</si>
  <si>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</si>
  <si>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</si>
  <si>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</si>
  <si>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</si>
  <si>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</si>
  <si>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</si>
  <si>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</si>
  <si>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</si>
  <si>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</si>
  <si>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</si>
  <si>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</si>
  <si>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</si>
  <si>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</si>
  <si>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</si>
  <si>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</si>
  <si>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</si>
  <si>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</si>
  <si>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</si>
  <si>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</si>
  <si>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</si>
  <si>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</si>
  <si>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</si>
  <si>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</si>
  <si>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</si>
  <si>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</si>
  <si>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</si>
  <si>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</si>
  <si>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</si>
  <si>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</si>
  <si>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</si>
  <si>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</si>
  <si>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</si>
  <si>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</si>
  <si>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</si>
  <si>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</si>
  <si>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</si>
  <si>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</si>
  <si>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</si>
  <si>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</si>
  <si>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</si>
  <si>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</si>
  <si>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</si>
  <si>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</si>
  <si>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</si>
  <si>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</si>
  <si>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</si>
  <si>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</si>
  <si>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</si>
  <si>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</si>
  <si>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</si>
  <si>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</si>
  <si>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</si>
  <si>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</si>
  <si>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</si>
  <si>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</si>
  <si>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</si>
  <si>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</si>
  <si>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</si>
  <si>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</si>
  <si>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</si>
  <si>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</si>
  <si>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</si>
  <si>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</si>
  <si>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</si>
  <si>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</si>
  <si>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</si>
  <si>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</si>
  <si>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</si>
  <si>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</si>
  <si>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</si>
  <si>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</si>
  <si>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</si>
  <si>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</si>
  <si>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</si>
  <si>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</si>
  <si>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</si>
  <si>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</si>
  <si>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</si>
  <si>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</si>
  <si>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</si>
  <si>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</si>
  <si>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</si>
  <si>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</si>
  <si>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</si>
  <si>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</si>
  <si>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</si>
  <si>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</si>
  <si>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</si>
  <si>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</si>
  <si>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</si>
  <si>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</si>
  <si>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</si>
  <si>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</si>
  <si>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</si>
  <si>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</si>
  <si>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</si>
  <si>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</si>
  <si>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</si>
  <si>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</si>
  <si>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</si>
  <si>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</si>
  <si>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</si>
  <si>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</si>
  <si>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</si>
  <si>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</si>
  <si>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</si>
  <si>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</si>
  <si>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</si>
  <si>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</si>
  <si>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</si>
  <si>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</si>
  <si>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</si>
  <si>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</si>
  <si>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</si>
  <si>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</si>
  <si>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</si>
  <si>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</si>
  <si>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</si>
  <si>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</si>
  <si>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</si>
  <si>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</si>
  <si>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</si>
  <si>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</si>
  <si>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</si>
  <si>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</si>
  <si>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</si>
  <si>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</si>
  <si>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</si>
  <si>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</si>
  <si>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</si>
  <si>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</si>
  <si>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</si>
  <si>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</si>
  <si>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</si>
  <si>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</si>
  <si>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</si>
  <si>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</si>
  <si>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</si>
  <si>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</si>
  <si>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</si>
  <si>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</si>
  <si>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</si>
  <si>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</si>
  <si>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</si>
  <si>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</si>
  <si>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</si>
  <si>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</si>
  <si>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</si>
  <si>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</si>
  <si>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</si>
  <si>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</si>
  <si>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</si>
  <si>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</si>
  <si>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</si>
  <si>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</si>
  <si>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</si>
  <si>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</si>
  <si>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</si>
  <si>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</si>
  <si>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</si>
  <si>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</si>
  <si>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</si>
  <si>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</si>
  <si>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</si>
  <si>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</si>
  <si>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</si>
  <si>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</si>
  <si>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</si>
  <si>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</si>
  <si>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</si>
  <si>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</si>
  <si>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</si>
  <si>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</si>
  <si>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</si>
  <si>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</si>
  <si>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</si>
  <si>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</si>
  <si>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</si>
  <si>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</si>
  <si>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</si>
  <si>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</si>
  <si>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</si>
  <si>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</si>
  <si>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</si>
  <si>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</si>
  <si>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</si>
  <si>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</si>
  <si>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</si>
  <si>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</si>
  <si>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</si>
  <si>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</si>
  <si>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</si>
  <si>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</si>
  <si>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</si>
  <si>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</si>
  <si>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</si>
  <si>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</si>
  <si>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</si>
  <si>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</si>
  <si>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</si>
  <si>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</si>
  <si>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</si>
  <si>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</si>
  <si>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</si>
  <si>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</si>
  <si>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</si>
  <si>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</si>
  <si>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</si>
  <si>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</si>
  <si>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</si>
  <si>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</si>
  <si>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</si>
  <si>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</si>
  <si>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</si>
  <si>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</si>
  <si>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</si>
  <si>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</si>
  <si>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</si>
  <si>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</si>
  <si>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</si>
  <si>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</si>
  <si>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</si>
  <si>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</si>
  <si>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</si>
  <si>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</si>
  <si>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</si>
  <si>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</si>
  <si>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</si>
  <si>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</si>
  <si>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</si>
  <si>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</si>
  <si>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</si>
  <si>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</si>
  <si>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</si>
  <si>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</si>
  <si>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</si>
  <si>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</si>
  <si>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</si>
  <si>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</si>
  <si>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</si>
  <si>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</si>
  <si>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</si>
  <si>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</si>
  <si>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</si>
  <si>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</si>
  <si>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</si>
  <si>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</si>
  <si>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</si>
  <si>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</si>
  <si>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</si>
  <si>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</si>
  <si>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</si>
  <si>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</si>
  <si>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</si>
  <si>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</si>
  <si>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</si>
  <si>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</si>
  <si>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</si>
  <si>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</si>
  <si>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</si>
  <si>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</si>
  <si>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</si>
  <si>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</si>
  <si>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</si>
  <si>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</si>
  <si>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</si>
  <si>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</si>
  <si>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</si>
  <si>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</si>
  <si>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</si>
  <si>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</si>
  <si>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</si>
  <si>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</si>
  <si>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</si>
  <si>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</si>
  <si>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</si>
  <si>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</si>
  <si>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</si>
  <si>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</si>
  <si>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</si>
  <si>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</si>
  <si>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</si>
  <si>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</si>
  <si>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</si>
  <si>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</si>
  <si>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</si>
  <si>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</si>
  <si>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</si>
  <si>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</si>
  <si>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</si>
  <si>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</si>
  <si>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</si>
  <si>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</si>
  <si>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</si>
  <si>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</si>
  <si>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</si>
  <si>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</si>
  <si>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</si>
  <si>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</si>
  <si>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</si>
  <si>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</si>
  <si>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</si>
  <si>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</si>
  <si>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</si>
  <si>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</si>
  <si>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</si>
  <si>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</si>
  <si>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</si>
  <si>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</si>
  <si>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</si>
  <si>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</si>
  <si>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</si>
  <si>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</si>
  <si>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</si>
  <si>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</si>
  <si>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</si>
  <si>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</si>
  <si>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</si>
  <si>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</si>
  <si>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</si>
  <si>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</si>
  <si>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</si>
  <si>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</si>
  <si>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</si>
  <si>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</si>
  <si>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</si>
  <si>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</si>
  <si>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</si>
  <si>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</si>
  <si>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</si>
  <si>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</si>
  <si>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</si>
  <si>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</si>
  <si>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</si>
  <si>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</si>
  <si>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</si>
  <si>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</si>
  <si>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</si>
  <si>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</si>
  <si>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</si>
  <si>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</si>
  <si>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</si>
  <si>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</si>
  <si>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</si>
  <si>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</si>
  <si>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</si>
  <si>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</si>
  <si>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</si>
  <si>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</si>
  <si>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</si>
  <si>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</si>
  <si>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</si>
  <si>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</si>
  <si>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</si>
  <si>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</si>
  <si>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</si>
  <si>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</si>
  <si>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</si>
  <si>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</si>
  <si>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</si>
  <si>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</si>
  <si>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</si>
  <si>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</si>
  <si>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</si>
  <si>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</si>
  <si>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</si>
  <si>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</si>
  <si>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</si>
  <si>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</si>
  <si>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</si>
  <si>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</si>
  <si>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</si>
  <si>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</si>
  <si>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</si>
  <si>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</si>
  <si>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</si>
  <si>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</si>
  <si>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</si>
  <si>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</si>
  <si>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</si>
  <si>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</si>
  <si>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</si>
  <si>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</si>
  <si>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</si>
  <si>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</si>
  <si>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</si>
  <si>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</si>
  <si>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</si>
  <si>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</si>
  <si>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</si>
  <si>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</si>
  <si>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</si>
  <si>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</si>
  <si>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</si>
  <si>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</si>
  <si>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</si>
  <si>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</si>
  <si>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</si>
  <si>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</si>
  <si>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</si>
  <si>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</si>
  <si>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</si>
  <si>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</si>
  <si>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</si>
  <si>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</si>
  <si>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</si>
  <si>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</si>
  <si>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</si>
  <si>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</si>
  <si>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</si>
  <si>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</si>
  <si>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</si>
  <si>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</si>
  <si>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</si>
  <si>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</si>
  <si>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</si>
  <si>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</si>
  <si>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</si>
  <si>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</si>
  <si>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</si>
  <si>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</si>
  <si>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</si>
  <si>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</si>
  <si>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</si>
  <si>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</si>
  <si>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</si>
  <si>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</si>
  <si>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</si>
  <si>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</si>
  <si>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</si>
  <si>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</si>
  <si>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</si>
  <si>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</si>
  <si>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</si>
  <si>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</si>
  <si>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</si>
  <si>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</si>
  <si>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</si>
  <si>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</si>
  <si>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</si>
  <si>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</si>
  <si>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</si>
  <si>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</si>
  <si>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</si>
  <si>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</si>
  <si>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</si>
  <si>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</si>
  <si>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</si>
  <si>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</si>
  <si>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</si>
  <si>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</si>
  <si>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</si>
  <si>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</si>
  <si>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</si>
  <si>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</si>
  <si>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</si>
  <si>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</si>
  <si>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</si>
  <si>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</si>
  <si>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</si>
  <si>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</si>
  <si>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</si>
  <si>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</si>
  <si>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</si>
  <si>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</si>
  <si>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</si>
  <si>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</si>
  <si>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</si>
  <si>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</si>
  <si>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</si>
  <si>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</si>
  <si>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</si>
  <si>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</si>
  <si>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</si>
  <si>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</si>
  <si>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</si>
  <si>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</si>
  <si>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</si>
  <si>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</si>
  <si>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</si>
  <si>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</si>
  <si>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</si>
  <si>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</si>
  <si>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</si>
  <si>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</si>
  <si>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</si>
  <si>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</si>
  <si>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</si>
  <si>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</si>
  <si>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</si>
  <si>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</si>
  <si>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</si>
  <si>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</si>
  <si>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</si>
  <si>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</si>
  <si>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</si>
  <si>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</si>
  <si>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</si>
  <si>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</si>
  <si>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</si>
  <si>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</si>
  <si>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</si>
  <si>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</si>
  <si>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</si>
  <si>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</si>
  <si>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</si>
  <si>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</si>
  <si>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</si>
  <si>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</si>
  <si>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</si>
  <si>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</si>
  <si>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</si>
  <si>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</si>
  <si>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</si>
  <si>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</si>
  <si>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</si>
  <si>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</si>
  <si>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</si>
  <si>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</si>
  <si>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</si>
  <si>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</si>
  <si>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</si>
  <si>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</si>
  <si>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</si>
  <si>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</si>
  <si>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</si>
  <si>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</si>
  <si>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</si>
  <si>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</si>
  <si>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</si>
  <si>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</si>
  <si>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</si>
  <si>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</si>
  <si>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</si>
  <si>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</si>
  <si>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</si>
  <si>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</si>
  <si>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</si>
  <si>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</si>
  <si>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</si>
  <si>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</si>
  <si>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</si>
  <si>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</si>
  <si>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</si>
  <si>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</si>
  <si>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</si>
  <si>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</si>
  <si>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</si>
  <si>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</si>
  <si>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</si>
  <si>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</si>
  <si>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</si>
  <si>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</si>
  <si>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</si>
  <si>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</si>
  <si>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</si>
  <si>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</si>
  <si>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</si>
  <si>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</si>
  <si>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</si>
  <si>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</si>
  <si>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</si>
  <si>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</si>
  <si>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</si>
  <si>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</si>
  <si>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</si>
  <si>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</si>
  <si>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</si>
  <si>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</si>
  <si>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</si>
  <si>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</si>
  <si>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</si>
  <si>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</si>
  <si>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</si>
  <si>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</si>
  <si>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</si>
  <si>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</si>
  <si>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</si>
  <si>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</si>
  <si>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</si>
  <si>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</si>
  <si>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</si>
  <si>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</si>
  <si>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</si>
  <si>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</si>
  <si>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</si>
  <si>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</si>
  <si>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</si>
  <si>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</si>
  <si>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</si>
  <si>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</si>
  <si>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</si>
  <si>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</si>
  <si>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</si>
  <si>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</si>
  <si>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</si>
  <si>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</si>
  <si>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</si>
  <si>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</si>
  <si>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</si>
  <si>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</si>
  <si>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</si>
  <si>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</si>
  <si>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</si>
  <si>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</si>
  <si>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</si>
  <si>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</si>
  <si>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</si>
  <si>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</si>
  <si>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</si>
  <si>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</si>
  <si>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</si>
  <si>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</si>
  <si>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</si>
  <si>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</si>
  <si>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</si>
  <si>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</si>
  <si>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</si>
  <si>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</si>
  <si>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</si>
  <si>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</si>
  <si>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</si>
  <si>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</si>
  <si>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</si>
  <si>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</si>
  <si>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</si>
  <si>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</si>
  <si>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</si>
  <si>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</si>
  <si>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</si>
  <si>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</si>
  <si>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</si>
  <si>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</si>
  <si>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</si>
  <si>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</si>
  <si>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</si>
  <si>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</si>
  <si>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</si>
  <si>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</si>
  <si>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</si>
  <si>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</si>
  <si>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</si>
  <si>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</si>
  <si>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</si>
  <si>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</si>
  <si>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</si>
  <si>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</si>
  <si>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</si>
  <si>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</si>
  <si>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</si>
  <si>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</si>
  <si>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</si>
  <si>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</si>
  <si>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</si>
  <si>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</si>
  <si>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</si>
  <si>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</si>
  <si>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</si>
  <si>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</si>
  <si>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</si>
  <si>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</si>
  <si>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</si>
  <si>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</si>
  <si>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</si>
  <si>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</si>
  <si>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</si>
  <si>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</si>
  <si>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</si>
  <si>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</si>
  <si>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</si>
  <si>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</si>
  <si>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</si>
  <si>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</si>
  <si>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</si>
  <si>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</si>
  <si>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</si>
  <si>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</si>
  <si>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</si>
  <si>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</si>
  <si>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</si>
  <si>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</si>
  <si>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</si>
  <si>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</si>
  <si>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</si>
  <si>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</si>
  <si>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</si>
  <si>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</si>
  <si>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</si>
  <si>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</si>
  <si>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</si>
  <si>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</si>
  <si>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</si>
  <si>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</si>
  <si>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</si>
  <si>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</si>
  <si>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</si>
  <si>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</si>
  <si>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</si>
  <si>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</si>
  <si>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</si>
  <si>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</si>
  <si>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</si>
  <si>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</si>
  <si>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</si>
  <si>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</si>
  <si>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</si>
  <si>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</si>
  <si>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</si>
  <si>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</si>
  <si>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</si>
  <si>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</si>
  <si>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</si>
  <si>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</si>
  <si>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</si>
  <si>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</si>
  <si>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</si>
  <si>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</si>
  <si>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</si>
  <si>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</si>
  <si>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</si>
  <si>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</si>
  <si>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</si>
  <si>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</si>
  <si>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</si>
  <si>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</si>
  <si>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</si>
  <si>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</si>
  <si>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</si>
  <si>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</si>
  <si>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</si>
  <si>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</si>
  <si>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</si>
  <si>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</si>
  <si>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</si>
  <si>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</si>
  <si>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</si>
  <si>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</si>
  <si>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</si>
  <si>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</si>
  <si>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</si>
  <si>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</si>
  <si>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</si>
  <si>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</si>
  <si>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</si>
  <si>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</si>
  <si>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</si>
  <si>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</si>
  <si>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</si>
  <si>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</si>
  <si>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</si>
  <si>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</si>
  <si>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</si>
  <si>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</si>
  <si>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</si>
  <si>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</si>
  <si>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</si>
  <si>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</si>
  <si>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</si>
  <si>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</si>
  <si>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</si>
  <si>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</si>
  <si>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</si>
  <si>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</si>
  <si>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</si>
  <si>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</si>
  <si>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</si>
  <si>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</si>
  <si>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</si>
  <si>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</si>
  <si>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</si>
  <si>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</si>
  <si>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</si>
  <si>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</si>
  <si>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</si>
  <si>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</si>
  <si>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</si>
  <si>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</si>
  <si>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</si>
  <si>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</si>
  <si>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</si>
  <si>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</si>
  <si>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</si>
  <si>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</si>
  <si>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</si>
  <si>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</si>
  <si>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</si>
  <si>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</si>
  <si>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</si>
  <si>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</si>
  <si>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</si>
  <si>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</si>
  <si>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</si>
  <si>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</si>
  <si>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</si>
  <si>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</si>
  <si>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</si>
  <si>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</si>
  <si>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</si>
  <si>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</si>
  <si>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</si>
  <si>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</si>
  <si>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</si>
  <si>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</si>
  <si>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</si>
  <si>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</si>
  <si>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</si>
  <si>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</si>
  <si>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</si>
  <si>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</si>
  <si>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</si>
  <si>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</si>
  <si>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</si>
  <si>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</si>
  <si>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</si>
  <si>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</si>
  <si>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</si>
  <si>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</si>
  <si>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</si>
  <si>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</si>
  <si>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</si>
  <si>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</si>
  <si>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</si>
  <si>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</si>
  <si>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</si>
  <si>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</si>
  <si>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</si>
  <si>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</si>
  <si>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</si>
  <si>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</si>
  <si>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</si>
  <si>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</si>
  <si>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</si>
  <si>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</si>
  <si>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</si>
  <si>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</si>
  <si>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</si>
  <si>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</si>
  <si>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</si>
  <si>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</si>
  <si>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</si>
  <si>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</si>
  <si>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</si>
  <si>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</si>
  <si>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</si>
  <si>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</si>
  <si>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</si>
  <si>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</si>
  <si>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</si>
  <si>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</si>
  <si>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</si>
  <si>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</si>
  <si>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</si>
  <si>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</si>
  <si>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</si>
  <si>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</si>
  <si>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</si>
  <si>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</si>
  <si>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</si>
  <si>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</si>
  <si>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</si>
  <si>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</si>
  <si>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</si>
  <si>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</si>
  <si>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</si>
  <si>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</si>
  <si>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</si>
  <si>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</si>
  <si>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</si>
  <si>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</si>
  <si>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</si>
  <si>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</si>
  <si>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</si>
  <si>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</si>
  <si>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</si>
  <si>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</si>
  <si>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</si>
  <si>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</si>
  <si>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</si>
  <si>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</si>
  <si>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</si>
  <si>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</si>
  <si>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</si>
  <si>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</si>
  <si>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</si>
  <si>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</si>
  <si>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</si>
  <si>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</si>
  <si>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</si>
  <si>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</si>
  <si>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</si>
  <si>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</si>
  <si>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</si>
  <si>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</si>
  <si>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</si>
  <si>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</si>
  <si>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</si>
  <si>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</si>
  <si>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</si>
  <si>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</si>
  <si>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</si>
  <si>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</si>
  <si>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</si>
  <si>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</si>
  <si>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</si>
  <si>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</si>
  <si>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</si>
  <si>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</si>
  <si>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</si>
  <si>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</si>
  <si>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</si>
  <si>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</si>
  <si>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</si>
  <si>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</si>
  <si>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</si>
  <si>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</si>
  <si>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</si>
  <si>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</si>
  <si>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</si>
  <si>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</si>
  <si>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</si>
  <si>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</si>
  <si>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</si>
  <si>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</si>
  <si>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</si>
  <si>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</si>
  <si>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</si>
  <si>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</si>
  <si>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</si>
  <si>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</si>
  <si>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</si>
  <si>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</si>
  <si>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</si>
  <si>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</si>
  <si>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</si>
  <si>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</si>
  <si>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</si>
  <si>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</si>
  <si>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</si>
  <si>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</si>
  <si>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</si>
  <si>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</si>
  <si>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</si>
  <si>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</si>
  <si>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</si>
  <si>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</si>
  <si>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</si>
  <si>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</si>
  <si>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</si>
  <si>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</si>
  <si>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</si>
  <si>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</si>
  <si>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</si>
  <si>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</si>
  <si>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</si>
  <si>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</si>
  <si>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</si>
  <si>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</si>
  <si>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</si>
  <si>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</si>
  <si>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</si>
  <si>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</si>
  <si>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</si>
  <si>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</si>
  <si>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</si>
  <si>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</si>
  <si>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</si>
  <si>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</si>
  <si>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</si>
  <si>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</si>
  <si>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</si>
  <si>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</si>
  <si>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</si>
  <si>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</si>
  <si>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</si>
  <si>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</si>
  <si>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</si>
  <si>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</si>
  <si>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</si>
  <si>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</si>
  <si>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</si>
  <si>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</si>
  <si>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</si>
  <si>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</si>
  <si>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</si>
  <si>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</si>
  <si>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</si>
  <si>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</si>
  <si>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</si>
  <si>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</si>
  <si>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</si>
  <si>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</si>
  <si>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</si>
  <si>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</si>
  <si>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</si>
  <si>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</si>
  <si>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</si>
  <si>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</si>
  <si>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</si>
  <si>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</si>
  <si>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</si>
  <si>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</si>
  <si>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</si>
  <si>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</si>
  <si>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</si>
  <si>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</si>
  <si>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</si>
  <si>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</si>
  <si>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</si>
  <si>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</si>
  <si>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</si>
  <si>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</si>
  <si>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</si>
  <si>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</si>
  <si>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</si>
  <si>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</si>
  <si>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</si>
  <si>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</si>
  <si>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</si>
  <si>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</si>
  <si>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</si>
  <si>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</si>
  <si>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</si>
  <si>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</si>
  <si>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</si>
  <si>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</si>
  <si>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</si>
  <si>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</si>
  <si>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</si>
  <si>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</si>
  <si>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</si>
  <si>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</si>
  <si>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</si>
  <si>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</si>
  <si>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</si>
  <si>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</si>
  <si>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</si>
  <si>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</si>
  <si>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</si>
  <si>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</si>
  <si>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</si>
  <si>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</si>
  <si>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</si>
  <si>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</si>
  <si>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</si>
  <si>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</si>
  <si>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</si>
  <si>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</si>
  <si>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</si>
  <si>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</si>
  <si>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</si>
  <si>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</si>
  <si>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</si>
  <si>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</si>
  <si>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</si>
  <si>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</si>
  <si>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</si>
  <si>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</si>
  <si>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</si>
  <si>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</si>
  <si>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</si>
  <si>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</si>
  <si>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</si>
  <si>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</si>
  <si>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</si>
  <si>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</si>
  <si>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</si>
  <si>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</si>
  <si>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</si>
  <si>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</si>
  <si>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</si>
  <si>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</si>
  <si>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</si>
  <si>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</si>
  <si>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</si>
  <si>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</si>
  <si>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</si>
  <si>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</si>
  <si>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</si>
  <si>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</si>
  <si>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</si>
  <si>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</si>
  <si>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</si>
  <si>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</si>
  <si>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</si>
  <si>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</si>
  <si>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</si>
  <si>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</si>
  <si>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</si>
  <si>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</si>
  <si>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</si>
  <si>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</si>
  <si>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</si>
  <si>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</si>
  <si>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</si>
  <si>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</si>
  <si>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</si>
  <si>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</si>
  <si>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</si>
  <si>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</si>
  <si>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</si>
  <si>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</si>
  <si>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</si>
  <si>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</si>
  <si>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</si>
  <si>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</si>
  <si>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</si>
  <si>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</si>
  <si>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</si>
  <si>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</si>
  <si>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</si>
  <si>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</si>
  <si>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</si>
  <si>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</si>
  <si>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</si>
  <si>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</si>
  <si>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</si>
  <si>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</si>
  <si>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</si>
  <si>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</si>
  <si>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</si>
  <si>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</si>
  <si>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</si>
  <si>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</si>
  <si>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</si>
  <si>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</si>
  <si>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</si>
  <si>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</si>
  <si>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</si>
  <si>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</si>
  <si>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</si>
  <si>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</si>
  <si>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</si>
  <si>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</si>
  <si>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</si>
  <si>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</si>
  <si>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</si>
  <si>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</si>
  <si>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</si>
  <si>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</si>
  <si>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</si>
  <si>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</si>
  <si>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</si>
  <si>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</si>
  <si>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</si>
  <si>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</si>
  <si>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</si>
  <si>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</si>
  <si>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</si>
  <si>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</si>
  <si>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</si>
  <si>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</si>
  <si>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</si>
  <si>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</si>
  <si>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</si>
  <si>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</si>
  <si>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</si>
  <si>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</si>
  <si>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</si>
  <si>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</si>
  <si>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</si>
  <si>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</si>
  <si>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</si>
  <si>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</si>
  <si>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</si>
  <si>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</si>
  <si>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</si>
  <si>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</si>
  <si>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</si>
  <si>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</si>
  <si>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</si>
  <si>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</si>
  <si>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</si>
  <si>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</si>
  <si>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</si>
  <si>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</si>
  <si>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</si>
  <si>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</si>
  <si>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</si>
  <si>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</si>
  <si>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</si>
  <si>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</si>
  <si>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</si>
  <si>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</si>
  <si>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</si>
  <si>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</si>
  <si>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</si>
  <si>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</si>
  <si>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</si>
  <si>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</si>
  <si>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</si>
  <si>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</si>
  <si>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</si>
  <si>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</si>
  <si>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</si>
  <si>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</si>
  <si>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</si>
  <si>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</si>
  <si>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</si>
  <si>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</si>
  <si>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</si>
  <si>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</si>
  <si>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</si>
  <si>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</si>
  <si>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</si>
  <si>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</si>
  <si>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</si>
  <si>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</si>
  <si>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</si>
  <si>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</si>
  <si>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</si>
  <si>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</si>
  <si>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</si>
  <si>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</si>
  <si>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</si>
  <si>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</si>
  <si>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</si>
  <si>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</si>
  <si>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</si>
  <si>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</si>
  <si>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</si>
  <si>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</si>
  <si>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</si>
  <si>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</si>
  <si>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</si>
  <si>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</si>
  <si>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</si>
  <si>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</si>
  <si>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</si>
  <si>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</si>
  <si>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</si>
  <si>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</si>
  <si>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</si>
  <si>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</si>
  <si>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</si>
  <si>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</si>
  <si>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</si>
  <si>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</si>
  <si>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</si>
  <si>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</si>
  <si>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</si>
  <si>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</si>
  <si>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</si>
  <si>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</si>
  <si>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</si>
  <si>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</si>
  <si>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</si>
  <si>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</si>
  <si>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</si>
  <si>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</si>
  <si>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</si>
  <si>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</si>
  <si>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</si>
  <si>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</si>
  <si>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</si>
  <si>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</si>
  <si>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</si>
  <si>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</si>
  <si>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</si>
  <si>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</si>
  <si>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</si>
  <si>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</si>
  <si>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</si>
  <si>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</si>
  <si>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</si>
  <si>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</si>
  <si>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</si>
  <si>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</si>
  <si>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</si>
  <si>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</si>
  <si>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</si>
  <si>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</si>
  <si>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</si>
  <si>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</si>
  <si>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</si>
  <si>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</si>
  <si>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</si>
  <si>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</si>
  <si>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</si>
  <si>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</si>
  <si>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</si>
  <si>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</si>
  <si>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</si>
  <si>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</si>
  <si>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</si>
  <si>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</si>
  <si>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</si>
  <si>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</si>
  <si>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</si>
  <si>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</si>
  <si>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</si>
  <si>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</si>
  <si>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</si>
  <si>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</si>
  <si>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</si>
  <si>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</si>
  <si>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</si>
  <si>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</si>
  <si>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</si>
  <si>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</si>
  <si>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</si>
  <si>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</si>
  <si>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</si>
  <si>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</si>
  <si>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</si>
  <si>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</si>
  <si>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</si>
  <si>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</si>
  <si>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</si>
  <si>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</si>
  <si>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</si>
  <si>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</si>
  <si>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</si>
  <si>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</si>
  <si>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</si>
  <si>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</si>
  <si>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</si>
  <si>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</si>
  <si>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</si>
  <si>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</si>
  <si>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</si>
  <si>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</si>
  <si>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</si>
  <si>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</si>
  <si>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</si>
  <si>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</si>
  <si>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</si>
  <si>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</si>
  <si>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</si>
  <si>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</si>
  <si>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</si>
  <si>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</si>
  <si>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</si>
  <si>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</si>
  <si>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</si>
  <si>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</si>
  <si>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</si>
  <si>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</si>
  <si>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</si>
  <si>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</si>
  <si>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</si>
  <si>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</si>
  <si>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</si>
  <si>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</si>
  <si>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</si>
  <si>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</si>
  <si>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</si>
  <si>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</si>
  <si>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</si>
  <si>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</si>
  <si>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</si>
  <si>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</si>
  <si>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</si>
  <si>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</si>
  <si>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</si>
  <si>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</si>
  <si>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</si>
  <si>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</si>
  <si>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</si>
  <si>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</si>
  <si>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</si>
  <si>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</si>
  <si>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</si>
  <si>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</si>
  <si>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</si>
  <si>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</si>
  <si>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</si>
  <si>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</si>
  <si>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</si>
  <si>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</si>
  <si>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</si>
  <si>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</si>
  <si>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</si>
  <si>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</si>
  <si>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</si>
  <si>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</si>
  <si>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</si>
  <si>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</si>
  <si>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</si>
  <si>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</si>
  <si>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</si>
  <si>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</si>
  <si>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</si>
  <si>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</si>
  <si>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</si>
  <si>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</si>
  <si>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</si>
  <si>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</si>
  <si>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</si>
  <si>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</si>
  <si>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</si>
  <si>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</si>
  <si>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</si>
  <si>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</si>
  <si>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</si>
  <si>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</si>
  <si>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</si>
  <si>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</si>
  <si>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</si>
  <si>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</si>
  <si>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</si>
  <si>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</si>
  <si>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</si>
  <si>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</si>
  <si>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</si>
  <si>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</si>
  <si>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</si>
  <si>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</si>
  <si>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</si>
  <si>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</si>
  <si>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</si>
  <si>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</si>
  <si>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</si>
  <si>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</si>
  <si>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</si>
  <si>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</si>
  <si>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</si>
  <si>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</si>
  <si>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</si>
  <si>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</si>
  <si>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</si>
  <si>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</si>
  <si>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</si>
  <si>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</si>
  <si>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</si>
  <si>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</si>
  <si>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</si>
  <si>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</si>
  <si>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</si>
  <si>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</si>
  <si>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</si>
  <si>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</si>
  <si>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</si>
  <si>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</si>
  <si>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</si>
  <si>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</si>
  <si>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</si>
  <si>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</si>
  <si>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</si>
  <si>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</si>
  <si>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</si>
  <si>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</si>
  <si>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</si>
  <si>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</si>
  <si>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</si>
  <si>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</si>
  <si>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</si>
  <si>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</si>
  <si>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</si>
  <si>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</si>
  <si>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</si>
  <si>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</si>
  <si>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</si>
  <si>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</si>
  <si>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</si>
  <si>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</si>
  <si>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</si>
  <si>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</si>
  <si>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</si>
  <si>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</si>
  <si>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</si>
  <si>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</si>
  <si>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</si>
  <si>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</si>
  <si>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</si>
  <si>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</si>
  <si>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</si>
  <si>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</si>
  <si>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</si>
  <si>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</si>
  <si>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</si>
  <si>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</si>
  <si>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</si>
  <si>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</si>
  <si>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</si>
  <si>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</si>
  <si>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</si>
  <si>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</si>
  <si>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</si>
  <si>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</si>
  <si>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</si>
  <si>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</si>
  <si>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</si>
  <si>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</si>
  <si>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</si>
  <si>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</si>
  <si>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</si>
  <si>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</si>
  <si>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</si>
  <si>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</si>
  <si>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</si>
  <si>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</si>
  <si>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</si>
  <si>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</si>
  <si>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</si>
  <si>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</si>
  <si>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</si>
  <si>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</si>
  <si>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</si>
  <si>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</si>
  <si>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</si>
  <si>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</si>
  <si>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</si>
  <si>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</si>
  <si>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</si>
  <si>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</si>
  <si>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</si>
  <si>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</si>
  <si>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</si>
  <si>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</si>
  <si>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</si>
  <si>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</si>
  <si>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</si>
  <si>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</si>
  <si>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</si>
  <si>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</si>
  <si>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</si>
  <si>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</si>
  <si>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</si>
  <si>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</si>
  <si>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</si>
  <si>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</si>
  <si>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</si>
  <si>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</si>
  <si>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</si>
  <si>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</si>
  <si>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</si>
  <si>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</si>
  <si>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</si>
  <si>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</si>
  <si>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</si>
  <si>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</si>
  <si>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</si>
  <si>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</si>
  <si>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</si>
  <si>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</si>
  <si>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</si>
  <si>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</si>
  <si>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</si>
  <si>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</si>
  <si>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</si>
  <si>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</si>
  <si>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</si>
  <si>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</si>
  <si>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</si>
  <si>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</si>
  <si>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</si>
  <si>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</si>
  <si>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</si>
  <si>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</si>
  <si>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</si>
  <si>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</si>
  <si>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</si>
  <si>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</si>
  <si>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</si>
  <si>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</si>
  <si>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</si>
  <si>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</si>
  <si>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</si>
  <si>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</si>
  <si>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</si>
  <si>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</si>
  <si>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</si>
  <si>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</si>
  <si>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</si>
  <si>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</si>
  <si>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</si>
  <si>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</si>
  <si>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</si>
  <si>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</si>
  <si>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</si>
  <si>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</si>
  <si>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</si>
  <si>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</si>
  <si>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</si>
  <si>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</si>
  <si>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</si>
  <si>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</si>
  <si>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</si>
  <si>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</si>
  <si>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</si>
  <si>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</si>
  <si>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</si>
  <si>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</si>
  <si>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</si>
  <si>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</si>
  <si>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</si>
  <si>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</si>
  <si>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</si>
  <si>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</si>
  <si>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</si>
  <si>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</si>
  <si>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</si>
  <si>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</si>
  <si>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</si>
  <si>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</si>
  <si>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</si>
  <si>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</si>
  <si>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</si>
  <si>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</si>
  <si>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</si>
  <si>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</si>
  <si>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</si>
  <si>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</si>
  <si>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</si>
  <si>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</si>
  <si>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</si>
  <si>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</si>
  <si>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</si>
  <si>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</si>
  <si>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</si>
  <si>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</si>
  <si>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</si>
  <si>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</si>
  <si>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</si>
  <si>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</si>
  <si>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</si>
  <si>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</si>
  <si>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</si>
  <si>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</si>
  <si>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</si>
  <si>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</si>
  <si>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</si>
  <si>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</si>
  <si>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</si>
  <si>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</si>
  <si>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</si>
  <si>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</si>
  <si>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</si>
  <si>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</si>
  <si>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</si>
  <si>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</si>
  <si>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</si>
  <si>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</si>
  <si>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</si>
  <si>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</si>
  <si>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</si>
  <si>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</si>
  <si>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</si>
  <si>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</si>
  <si>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</si>
  <si>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</si>
  <si>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</si>
  <si>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</si>
  <si>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</si>
  <si>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</si>
  <si>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</si>
  <si>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</si>
  <si>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</si>
  <si>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</si>
  <si>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</si>
  <si>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</si>
  <si>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</si>
  <si>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</si>
  <si>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</si>
  <si>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</si>
  <si>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</si>
  <si>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</si>
  <si>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</si>
  <si>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</si>
  <si>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</si>
  <si>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</si>
  <si>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</si>
  <si>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</si>
  <si>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</si>
  <si>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</si>
  <si>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</si>
  <si>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</si>
  <si>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</si>
  <si>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</si>
  <si>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</si>
  <si>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</si>
  <si>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</si>
  <si>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</si>
  <si>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</si>
  <si>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</si>
  <si>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</si>
  <si>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</si>
  <si>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</si>
  <si>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</si>
  <si>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</si>
  <si>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</si>
  <si>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</si>
  <si>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</si>
  <si>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</si>
  <si>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</si>
  <si>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</si>
  <si>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</si>
  <si>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</si>
  <si>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</si>
  <si>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</si>
  <si>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</si>
  <si>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</si>
  <si>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</si>
  <si>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</si>
  <si>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</si>
  <si>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</si>
  <si>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</si>
  <si>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</si>
  <si>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</si>
  <si>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</si>
  <si>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</si>
  <si>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</si>
  <si>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</si>
  <si>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</si>
  <si>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</si>
  <si>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</si>
  <si>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</si>
  <si>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</si>
  <si>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</si>
  <si>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</si>
  <si>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</si>
  <si>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</si>
  <si>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</si>
  <si>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</si>
  <si>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</si>
  <si>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</si>
  <si>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</si>
  <si>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</si>
  <si>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</si>
  <si>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</si>
  <si>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</si>
  <si>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</si>
  <si>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</si>
  <si>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</si>
  <si>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</si>
  <si>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</si>
  <si>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</si>
  <si>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</si>
  <si>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</si>
  <si>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</si>
  <si>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</si>
  <si>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</si>
  <si>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</si>
  <si>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</si>
  <si>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</si>
  <si>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</si>
  <si>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</si>
  <si>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</si>
  <si>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</si>
  <si>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</si>
  <si>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</si>
  <si>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</si>
  <si>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</si>
  <si>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</si>
  <si>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</si>
  <si>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</si>
  <si>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</si>
  <si>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</si>
  <si>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</si>
  <si>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</si>
  <si>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</si>
  <si>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</si>
  <si>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</si>
  <si>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</si>
  <si>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</si>
  <si>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</si>
  <si>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</si>
  <si>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</si>
  <si>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</si>
  <si>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</si>
  <si>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</si>
  <si>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</si>
  <si>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</si>
  <si>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</si>
  <si>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</si>
  <si>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</si>
  <si>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</si>
  <si>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</si>
  <si>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</si>
  <si>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</si>
  <si>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</si>
  <si>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</si>
  <si>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</si>
  <si>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</si>
  <si>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</si>
  <si>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</si>
  <si>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</si>
  <si>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</si>
  <si>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</si>
  <si>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</si>
  <si>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</si>
  <si>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</si>
  <si>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</si>
  <si>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</si>
  <si>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</si>
  <si>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</si>
  <si>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</si>
  <si>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</si>
  <si>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</si>
  <si>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</si>
  <si>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</si>
  <si>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</si>
  <si>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</si>
  <si>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</si>
  <si>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</si>
  <si>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</si>
  <si>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</si>
  <si>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</si>
  <si>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</si>
  <si>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</si>
  <si>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</si>
  <si>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</si>
  <si>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</si>
  <si>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</si>
  <si>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</si>
  <si>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</si>
  <si>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</si>
  <si>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</si>
  <si>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</si>
  <si>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</si>
  <si>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</si>
  <si>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</si>
  <si>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</si>
  <si>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</si>
  <si>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</si>
  <si>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</si>
  <si>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</si>
  <si>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</si>
  <si>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</si>
  <si>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</si>
  <si>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</si>
  <si>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</si>
  <si>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</si>
  <si>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</si>
  <si>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</si>
  <si>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</si>
  <si>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</si>
  <si>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</si>
  <si>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</si>
  <si>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</si>
  <si>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</si>
  <si>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</si>
  <si>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</si>
  <si>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</si>
  <si>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</si>
  <si>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</si>
  <si>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</si>
  <si>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</si>
  <si>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</si>
  <si>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</si>
  <si>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</si>
  <si>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</si>
  <si>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</si>
  <si>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</si>
  <si>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</si>
  <si>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</si>
  <si>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</si>
  <si>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</si>
  <si>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</si>
  <si>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</si>
  <si>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</si>
  <si>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</si>
  <si>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</si>
  <si>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</si>
  <si>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</si>
  <si>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</si>
  <si>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</si>
  <si>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</si>
  <si>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</si>
  <si>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</si>
  <si>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</si>
  <si>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</si>
  <si>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</si>
  <si>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</si>
  <si>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</si>
  <si>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</si>
  <si>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</si>
  <si>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</si>
  <si>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</si>
  <si>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</si>
  <si>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</si>
  <si>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</si>
  <si>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</si>
  <si>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</si>
  <si>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</si>
  <si>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</si>
  <si>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</si>
  <si>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</si>
  <si>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</si>
  <si>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</si>
  <si>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</si>
  <si>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</si>
  <si>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</si>
  <si>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</si>
  <si>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</si>
  <si>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</si>
  <si>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</si>
  <si>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</si>
  <si>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</si>
  <si>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</si>
  <si>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</si>
  <si>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</si>
  <si>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</si>
  <si>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</si>
  <si>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</si>
  <si>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</si>
  <si>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</si>
  <si>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</si>
  <si>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</si>
  <si>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</si>
  <si>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</si>
  <si>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</si>
  <si>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</si>
  <si>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</si>
  <si>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</si>
  <si>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</si>
  <si>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</si>
  <si>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</si>
  <si>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</si>
  <si>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</si>
  <si>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</si>
  <si>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</si>
  <si>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</si>
  <si>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</si>
  <si>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</si>
  <si>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</si>
  <si>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</si>
  <si>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</si>
  <si>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</si>
  <si>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</si>
  <si>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</si>
  <si>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</si>
  <si>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</si>
  <si>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</si>
  <si>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</si>
  <si>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</si>
  <si>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</si>
  <si>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</si>
  <si>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</si>
  <si>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</si>
  <si>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</si>
  <si>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</si>
  <si>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</si>
  <si>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</si>
  <si>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</si>
  <si>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</si>
  <si>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</si>
  <si>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</si>
  <si>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</si>
  <si>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</si>
  <si>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</si>
  <si>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</si>
  <si>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</si>
  <si>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</si>
  <si>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</si>
  <si>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</si>
  <si>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</si>
  <si>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</si>
  <si>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</si>
  <si>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</si>
  <si>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</si>
  <si>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</si>
  <si>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</si>
  <si>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</si>
  <si>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</si>
  <si>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</si>
  <si>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</si>
  <si>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</si>
  <si>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</si>
  <si>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</si>
  <si>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</si>
  <si>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</si>
  <si>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</si>
  <si>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</si>
  <si>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</si>
  <si>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</si>
  <si>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</si>
  <si>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</si>
  <si>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</si>
  <si>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</si>
  <si>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</si>
  <si>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</si>
  <si>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</si>
  <si>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</si>
  <si>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</si>
  <si>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</si>
  <si>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</si>
  <si>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</si>
  <si>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</si>
  <si>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</si>
  <si>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</si>
  <si>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</si>
  <si>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</si>
  <si>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</si>
  <si>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</si>
  <si>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</si>
  <si>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</si>
  <si>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</si>
  <si>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</si>
  <si>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</si>
  <si>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</si>
  <si>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</si>
  <si>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</si>
  <si>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</si>
  <si>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</si>
  <si>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</si>
  <si>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</si>
  <si>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</si>
  <si>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</si>
  <si>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</si>
  <si>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</si>
  <si>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</si>
  <si>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</si>
  <si>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</si>
  <si>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</si>
  <si>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</si>
  <si>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</si>
  <si>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</si>
  <si>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</si>
  <si>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</si>
  <si>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</si>
  <si>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</si>
  <si>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</si>
  <si>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</si>
  <si>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</si>
  <si>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</si>
  <si>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</si>
  <si>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</si>
  <si>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</si>
  <si>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</si>
  <si>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</si>
  <si>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</si>
  <si>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</si>
  <si>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</si>
  <si>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</si>
  <si>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</si>
  <si>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</si>
  <si>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</si>
  <si>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</si>
  <si>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</si>
  <si>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</si>
  <si>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</si>
  <si>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</si>
  <si>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</si>
  <si>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</si>
  <si>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</si>
  <si>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</si>
  <si>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</si>
  <si>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</si>
  <si>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</si>
  <si>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</si>
  <si>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</si>
  <si>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</si>
  <si>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</si>
  <si>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</si>
  <si>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</si>
  <si>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</si>
  <si>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</si>
  <si>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</si>
  <si>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</si>
  <si>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</si>
  <si>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</si>
  <si>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</si>
  <si>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</si>
  <si>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</si>
  <si>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</si>
  <si>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</si>
  <si>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</si>
  <si>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</si>
  <si>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</si>
  <si>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</si>
  <si>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</si>
  <si>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</si>
  <si>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</si>
  <si>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</si>
  <si>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</si>
  <si>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</si>
  <si>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</si>
  <si>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</si>
  <si>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</si>
  <si>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</si>
  <si>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</si>
  <si>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</si>
  <si>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</si>
  <si>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</si>
  <si>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</si>
  <si>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</si>
  <si>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</si>
  <si>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</si>
  <si>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</si>
  <si>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</si>
  <si>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</si>
  <si>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</si>
  <si>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</si>
  <si>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</si>
  <si>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</si>
  <si>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</si>
  <si>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</si>
  <si>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</si>
  <si>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</si>
  <si>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</si>
  <si>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</si>
  <si>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</si>
  <si>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</si>
  <si>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</si>
  <si>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</si>
  <si>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</si>
  <si>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</si>
  <si>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</si>
  <si>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</si>
  <si>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</si>
  <si>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</si>
  <si>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</si>
  <si>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</si>
  <si>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</si>
  <si>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</si>
  <si>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</si>
  <si>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</si>
  <si>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</si>
  <si>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</si>
  <si>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</si>
  <si>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</si>
  <si>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</si>
  <si>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</si>
  <si>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</si>
  <si>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</si>
  <si>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</si>
  <si>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</si>
  <si>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</si>
  <si>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</si>
  <si>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</si>
  <si>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</si>
  <si>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</si>
  <si>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</si>
  <si>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</si>
  <si>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</si>
  <si>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</si>
  <si>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</si>
  <si>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</si>
  <si>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</si>
  <si>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</si>
  <si>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</si>
  <si>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</si>
  <si>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</si>
  <si>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</si>
  <si>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</si>
  <si>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</si>
  <si>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</si>
  <si>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</si>
  <si>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</si>
  <si>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</si>
  <si>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</si>
  <si>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</si>
  <si>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</si>
  <si>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</si>
  <si>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</si>
  <si>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</si>
  <si>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</si>
  <si>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</si>
  <si>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</si>
  <si>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</si>
  <si>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</si>
  <si>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</si>
  <si>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</si>
  <si>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</si>
  <si>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</si>
  <si>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</si>
  <si>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</si>
  <si>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</si>
  <si>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</si>
  <si>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</si>
  <si>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</si>
  <si>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</si>
  <si>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</si>
  <si>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</si>
  <si>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</si>
  <si>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</si>
  <si>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</si>
  <si>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</si>
  <si>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</si>
  <si>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</si>
  <si>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</si>
  <si>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</si>
  <si>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</si>
  <si>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</si>
  <si>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</si>
  <si>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</si>
  <si>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</si>
  <si>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</si>
  <si>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</si>
  <si>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</si>
  <si>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</si>
  <si>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</si>
  <si>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</si>
  <si>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</si>
  <si>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</si>
  <si>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</si>
  <si>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</si>
  <si>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</si>
  <si>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</si>
  <si>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</si>
  <si>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</si>
  <si>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</si>
  <si>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</si>
  <si>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</si>
  <si>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</si>
  <si>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</si>
  <si>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</si>
  <si>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</si>
  <si>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</si>
  <si>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</si>
  <si>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</si>
  <si>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</si>
  <si>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</si>
  <si>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</si>
  <si>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</si>
  <si>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</si>
  <si>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</si>
  <si>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</si>
  <si>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</si>
  <si>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</si>
  <si>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</si>
  <si>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</si>
  <si>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</si>
  <si>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</si>
  <si>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</si>
  <si>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</si>
  <si>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</si>
  <si>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</si>
  <si>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</si>
  <si>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</si>
  <si>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</si>
  <si>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</si>
  <si>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</si>
  <si>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</si>
  <si>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</si>
  <si>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</si>
  <si>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</si>
  <si>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</si>
  <si>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</si>
  <si>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</si>
  <si>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</si>
  <si>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</si>
  <si>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</si>
  <si>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</si>
  <si>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</si>
  <si>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</si>
  <si>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</si>
  <si>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</si>
  <si>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</si>
  <si>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</si>
  <si>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</si>
  <si>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</si>
  <si>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</si>
  <si>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</si>
  <si>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</si>
  <si>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</si>
  <si>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</si>
  <si>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</si>
  <si>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</si>
  <si>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</si>
  <si>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</si>
  <si>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</si>
  <si>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</si>
  <si>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</si>
  <si>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</si>
  <si>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</si>
  <si>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</si>
  <si>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</si>
  <si>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</si>
  <si>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</si>
  <si>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</si>
  <si>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</si>
  <si>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</si>
  <si>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</si>
  <si>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</si>
  <si>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</si>
  <si>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</si>
  <si>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</si>
  <si>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</si>
  <si>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</si>
  <si>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</si>
  <si>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</si>
  <si>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</si>
  <si>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</si>
  <si>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</si>
  <si>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</si>
  <si>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</si>
  <si>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</si>
  <si>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</si>
  <si>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</si>
  <si>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</si>
  <si>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</si>
  <si>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</si>
  <si>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</si>
  <si>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</si>
  <si>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</si>
  <si>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</si>
  <si>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</si>
  <si>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</si>
  <si>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</si>
  <si>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</si>
  <si>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</si>
  <si>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</si>
  <si>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</si>
  <si>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</si>
  <si>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</si>
  <si>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</si>
  <si>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</si>
  <si>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</si>
  <si>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</si>
  <si>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</si>
  <si>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</si>
  <si>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</si>
  <si>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</si>
  <si>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</si>
  <si>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</si>
  <si>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</si>
  <si>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</si>
  <si>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</si>
  <si>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</si>
  <si>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</si>
  <si>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</si>
  <si>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</si>
  <si>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</si>
  <si>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</si>
  <si>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</si>
  <si>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</si>
  <si>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</si>
  <si>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</si>
  <si>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</si>
  <si>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</si>
  <si>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</si>
  <si>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</si>
  <si>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</si>
  <si>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</si>
  <si>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</si>
  <si>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</si>
  <si>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</si>
  <si>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</si>
  <si>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</si>
  <si>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</si>
  <si>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</si>
  <si>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</si>
  <si>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</si>
  <si>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</si>
  <si>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</si>
  <si>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</si>
  <si>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</si>
  <si>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</si>
  <si>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</si>
  <si>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</si>
  <si>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</si>
  <si>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</si>
  <si>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</si>
  <si>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</si>
  <si>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</si>
  <si>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</si>
  <si>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</si>
  <si>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</si>
  <si>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</si>
  <si>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</si>
  <si>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</si>
  <si>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</si>
  <si>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</si>
  <si>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</si>
  <si>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</si>
  <si>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</si>
  <si>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</si>
  <si>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</si>
  <si>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</si>
  <si>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</si>
  <si>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</si>
  <si>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</si>
  <si>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</si>
  <si>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</si>
  <si>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</si>
  <si>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</si>
  <si>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</si>
  <si>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</si>
  <si>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</si>
  <si>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</si>
  <si>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</si>
  <si>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</si>
  <si>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</si>
  <si>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</si>
  <si>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</si>
  <si>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</si>
  <si>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</si>
  <si>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</si>
  <si>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</si>
  <si>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</si>
  <si>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</si>
  <si>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</si>
  <si>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</si>
  <si>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</si>
  <si>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</si>
  <si>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</si>
  <si>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</si>
  <si>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</si>
  <si>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</si>
  <si>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</si>
  <si>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</si>
  <si>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</si>
  <si>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</si>
  <si>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</si>
  <si>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</si>
  <si>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</si>
  <si>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</si>
  <si>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</si>
  <si>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</si>
  <si>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</si>
  <si>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</si>
  <si>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</si>
  <si>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</si>
  <si>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</si>
  <si>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</si>
  <si>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</si>
  <si>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</si>
  <si>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</si>
  <si>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</si>
  <si>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</si>
  <si>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</si>
  <si>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</si>
  <si>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</si>
  <si>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</si>
  <si>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</si>
  <si>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</si>
  <si>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</si>
  <si>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</si>
  <si>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</si>
  <si>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</si>
  <si>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</si>
  <si>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</si>
  <si>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</si>
  <si>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</si>
  <si>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</si>
  <si>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</si>
  <si>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</si>
  <si>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</si>
  <si>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</si>
  <si>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</si>
  <si>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</si>
  <si>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</si>
  <si>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</si>
  <si>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</si>
  <si>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</si>
  <si>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</si>
  <si>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</si>
  <si>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</si>
  <si>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</si>
  <si>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</si>
  <si>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</si>
  <si>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</si>
  <si>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</si>
  <si>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</si>
  <si>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</si>
  <si>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</si>
  <si>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</si>
  <si>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</si>
  <si>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</si>
  <si>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</si>
  <si>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</si>
  <si>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</si>
  <si>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</si>
  <si>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</si>
  <si>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</si>
  <si>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</si>
  <si>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</si>
  <si>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</si>
  <si>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</si>
  <si>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</si>
  <si>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</si>
  <si>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</si>
  <si>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</si>
  <si>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</si>
  <si>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</si>
  <si>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</si>
  <si>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</si>
  <si>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</si>
  <si>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</si>
  <si>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</si>
  <si>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</si>
  <si>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</si>
  <si>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</si>
  <si>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</si>
  <si>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</si>
  <si>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</si>
  <si>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</si>
  <si>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</si>
  <si>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</si>
  <si>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</si>
  <si>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</si>
  <si>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</si>
  <si>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</si>
  <si>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</si>
  <si>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</si>
  <si>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</si>
  <si>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</si>
  <si>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</si>
  <si>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</si>
  <si>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</si>
  <si>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</si>
  <si>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</si>
  <si>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</si>
  <si>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</si>
  <si>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</si>
  <si>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</si>
  <si>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</si>
  <si>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</si>
  <si>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</si>
  <si>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</si>
  <si>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</si>
  <si>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</si>
  <si>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</si>
  <si>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</si>
  <si>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</si>
  <si>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</si>
  <si>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</si>
  <si>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</si>
  <si>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</si>
  <si>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</si>
  <si>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</si>
  <si>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</si>
  <si>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</si>
  <si>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</si>
  <si>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</si>
  <si>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</si>
  <si>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</si>
  <si>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</si>
  <si>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</si>
  <si>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</si>
  <si>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</si>
  <si>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</si>
  <si>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</si>
  <si>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</si>
  <si>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</si>
  <si>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</si>
  <si>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</si>
  <si>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</si>
  <si>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</si>
  <si>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</si>
  <si>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</si>
  <si>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</si>
  <si>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</si>
  <si>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</si>
  <si>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</si>
  <si>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</si>
  <si>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</si>
  <si>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</si>
  <si>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</si>
  <si>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</si>
  <si>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</si>
  <si>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</si>
  <si>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</si>
  <si>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</si>
  <si>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</si>
  <si>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</si>
  <si>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</si>
  <si>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</si>
  <si>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</si>
  <si>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</si>
  <si>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</si>
  <si>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</si>
  <si>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</si>
  <si>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</si>
  <si>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</si>
  <si>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</si>
  <si>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</si>
  <si>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</si>
  <si>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</si>
  <si>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</si>
  <si>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</si>
  <si>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</si>
  <si>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</si>
  <si>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</si>
  <si>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</si>
  <si>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</si>
  <si>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</si>
  <si>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</si>
  <si>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</si>
  <si>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</si>
  <si>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</si>
  <si>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</si>
  <si>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</si>
  <si>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</si>
  <si>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</si>
  <si>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</si>
  <si>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</si>
  <si>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</si>
  <si>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</si>
  <si>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</si>
  <si>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</si>
  <si>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</si>
  <si>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</si>
  <si>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</si>
  <si>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</si>
  <si>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</si>
  <si>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</si>
  <si>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</si>
  <si>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</si>
  <si>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</si>
  <si>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</si>
  <si>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</si>
  <si>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</si>
  <si>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</si>
  <si>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</si>
  <si>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</si>
  <si>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</si>
  <si>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</si>
  <si>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</si>
  <si>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</si>
  <si>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</si>
  <si>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</si>
  <si>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</si>
  <si>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</si>
  <si>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</si>
  <si>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</si>
  <si>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</si>
  <si>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</si>
  <si>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</si>
  <si>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</si>
  <si>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</si>
  <si>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</si>
  <si>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</si>
  <si>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</si>
  <si>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</si>
  <si>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</si>
  <si>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</si>
  <si>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</si>
  <si>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</si>
  <si>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</si>
  <si>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</si>
  <si>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</si>
  <si>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</si>
  <si>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</si>
  <si>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</si>
  <si>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</si>
  <si>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</si>
  <si>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</si>
  <si>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</si>
  <si>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</si>
  <si>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</si>
  <si>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</si>
  <si>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</si>
  <si>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</si>
  <si>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</si>
  <si>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</si>
  <si>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</si>
  <si>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</si>
  <si>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</si>
  <si>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</si>
  <si>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</si>
  <si>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</si>
  <si>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</si>
  <si>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</si>
  <si>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</si>
  <si>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</si>
  <si>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</si>
  <si>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</si>
  <si>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</si>
  <si>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</si>
  <si>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</si>
  <si>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</si>
  <si>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</si>
  <si>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</si>
  <si>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</si>
  <si>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</si>
  <si>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</si>
  <si>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</si>
  <si>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</si>
  <si>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</si>
  <si>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</si>
  <si>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</si>
  <si>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</si>
  <si>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</si>
  <si>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</si>
  <si>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</si>
  <si>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</si>
  <si>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</si>
  <si>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</si>
  <si>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</si>
  <si>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</si>
  <si>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</si>
  <si>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</si>
  <si>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</si>
  <si>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</si>
  <si>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</si>
  <si>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</si>
  <si>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</si>
  <si>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</si>
  <si>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</si>
  <si>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</si>
  <si>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</si>
  <si>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</si>
  <si>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</si>
  <si>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</si>
  <si>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</si>
  <si>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</si>
  <si>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</si>
  <si>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</si>
  <si>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</si>
  <si>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</si>
  <si>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</si>
  <si>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</si>
  <si>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</si>
  <si>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</si>
  <si>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</si>
  <si>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</si>
  <si>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</si>
  <si>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</si>
  <si>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</si>
  <si>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</si>
  <si>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</si>
  <si>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</si>
  <si>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</si>
  <si>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</si>
  <si>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</si>
  <si>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</si>
  <si>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</si>
  <si>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</si>
  <si>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</si>
  <si>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</si>
  <si>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</si>
  <si>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</si>
  <si>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</si>
  <si>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</si>
  <si>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</si>
  <si>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</si>
  <si>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</si>
  <si>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</si>
  <si>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</si>
  <si>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</si>
  <si>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</si>
  <si>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</si>
  <si>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</si>
  <si>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</si>
  <si>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</si>
  <si>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</si>
  <si>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</si>
  <si>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</si>
  <si>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</si>
  <si>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</si>
  <si>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</si>
  <si>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</si>
  <si>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</si>
  <si>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</si>
  <si>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</si>
  <si>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</si>
  <si>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</si>
  <si>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</si>
  <si>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</si>
  <si>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</si>
  <si>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</si>
  <si>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</si>
  <si>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</si>
  <si>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</si>
  <si>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</si>
  <si>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</si>
  <si>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</si>
  <si>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</si>
  <si>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</si>
  <si>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</si>
  <si>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</si>
  <si>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</si>
  <si>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</si>
  <si>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</si>
  <si>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</si>
  <si>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</si>
  <si>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</si>
  <si>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</si>
  <si>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</si>
  <si>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</si>
  <si>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</si>
  <si>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</si>
  <si>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</si>
  <si>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</si>
  <si>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</si>
  <si>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</si>
  <si>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</si>
  <si>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</si>
  <si>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</si>
  <si>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</si>
  <si>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</si>
  <si>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</si>
  <si>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</si>
  <si>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</si>
  <si>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</si>
  <si>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</si>
  <si>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</si>
  <si>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</si>
  <si>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</si>
  <si>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</si>
  <si>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</si>
  <si>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</si>
  <si>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</si>
  <si>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</si>
  <si>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</si>
  <si>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</si>
  <si>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</si>
  <si>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</si>
  <si>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</si>
  <si>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</si>
  <si>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</si>
  <si>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</si>
  <si>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</si>
  <si>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</si>
  <si>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</si>
  <si>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</si>
  <si>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</si>
  <si>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</si>
  <si>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</si>
  <si>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</si>
  <si>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</si>
  <si>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</si>
  <si>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</si>
  <si>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</si>
  <si>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</si>
  <si>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</si>
  <si>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</si>
  <si>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</si>
  <si>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</si>
  <si>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</si>
  <si>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</si>
  <si>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</si>
  <si>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</si>
  <si>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</si>
  <si>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</si>
  <si>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</si>
  <si>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</si>
  <si>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</si>
  <si>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</si>
  <si>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</si>
  <si>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</si>
  <si>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</si>
  <si>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</si>
  <si>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</si>
  <si>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</si>
  <si>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</si>
  <si>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</si>
  <si>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</si>
  <si>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</si>
  <si>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</si>
  <si>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</si>
  <si>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</si>
  <si>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</si>
  <si>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</si>
  <si>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</si>
  <si>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</si>
  <si>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</si>
  <si>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</si>
  <si>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</si>
  <si>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</si>
  <si>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</si>
  <si>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</si>
  <si>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</si>
  <si>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</si>
  <si>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</si>
  <si>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</si>
  <si>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</si>
  <si>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</si>
  <si>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</si>
  <si>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</si>
  <si>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</si>
  <si>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</si>
  <si>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</si>
  <si>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</si>
  <si>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</si>
  <si>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</si>
  <si>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</si>
  <si>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</si>
  <si>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</si>
  <si>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</si>
  <si>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</si>
  <si>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</si>
  <si>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</si>
  <si>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</si>
  <si>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</si>
  <si>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</si>
  <si>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</si>
  <si>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</si>
  <si>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</si>
  <si>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</si>
  <si>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</si>
  <si>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</si>
  <si>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</si>
  <si>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</si>
  <si>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</si>
  <si>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</si>
  <si>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</si>
  <si>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</si>
  <si>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</si>
  <si>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</si>
  <si>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</si>
  <si>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</si>
  <si>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</si>
  <si>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</si>
  <si>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</si>
  <si>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</si>
  <si>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</si>
  <si>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</si>
  <si>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</si>
  <si>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</si>
  <si>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</si>
  <si>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</si>
  <si>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</si>
  <si>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</si>
  <si>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</si>
  <si>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</si>
  <si>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</si>
  <si>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</si>
  <si>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</si>
  <si>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</si>
  <si>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</si>
  <si>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</si>
  <si>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</si>
  <si>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</si>
  <si>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</si>
  <si>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</si>
  <si>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</si>
  <si>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</si>
  <si>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</si>
  <si>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</si>
  <si>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</si>
  <si>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</si>
  <si>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</si>
  <si>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</si>
  <si>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</si>
  <si>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</si>
  <si>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</si>
  <si>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</si>
  <si>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</si>
  <si>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</si>
  <si>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</si>
  <si>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</si>
  <si>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</si>
  <si>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</si>
  <si>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</si>
  <si>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</si>
  <si>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</si>
  <si>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</si>
  <si>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</si>
  <si>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</si>
  <si>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</si>
  <si>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</si>
  <si>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</si>
  <si>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</si>
  <si>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</si>
  <si>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</si>
  <si>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</si>
  <si>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</si>
  <si>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</si>
  <si>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</si>
  <si>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</si>
  <si>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</si>
  <si>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</si>
  <si>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</si>
  <si>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</si>
  <si>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</si>
  <si>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</si>
  <si>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</si>
  <si>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</si>
  <si>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</si>
  <si>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</si>
  <si>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</si>
  <si>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</si>
  <si>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</si>
  <si>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</si>
  <si>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</si>
  <si>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</si>
  <si>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</si>
  <si>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</si>
  <si>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</si>
  <si>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</si>
  <si>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</si>
  <si>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</si>
  <si>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</si>
  <si>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</si>
  <si>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</si>
  <si>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</si>
  <si>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</si>
  <si>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</si>
  <si>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</si>
  <si>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</si>
  <si>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</si>
  <si>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</si>
  <si>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</si>
  <si>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</si>
  <si>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</si>
  <si>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</si>
  <si>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</si>
  <si>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</si>
  <si>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</si>
  <si>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</si>
  <si>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</si>
  <si>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</si>
  <si>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</si>
  <si>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</si>
  <si>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</si>
  <si>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</si>
  <si>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</si>
  <si>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</si>
  <si>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</si>
  <si>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</si>
  <si>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</si>
  <si>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</si>
  <si>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</si>
  <si>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</si>
  <si>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</si>
  <si>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</si>
  <si>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</si>
  <si>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</si>
  <si>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</si>
  <si>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</si>
  <si>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</si>
  <si>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</si>
  <si>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</si>
  <si>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</si>
  <si>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</si>
  <si>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</si>
  <si>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</si>
  <si>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</si>
  <si>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</si>
  <si>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</si>
  <si>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</si>
  <si>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</si>
  <si>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</si>
  <si>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</si>
  <si>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</si>
  <si>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</si>
  <si>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</si>
  <si>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</si>
  <si>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</si>
  <si>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</si>
  <si>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</si>
  <si>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</si>
  <si>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</si>
  <si>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</si>
  <si>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</si>
  <si>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</si>
  <si>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</si>
  <si>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</si>
  <si>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</si>
  <si>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</si>
  <si>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</si>
  <si>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</si>
  <si>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</si>
  <si>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</si>
  <si>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</si>
  <si>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</si>
  <si>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</si>
  <si>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</si>
  <si>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</si>
  <si>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</si>
  <si>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</si>
  <si>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</si>
  <si>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</si>
  <si>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</si>
  <si>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</si>
  <si>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</si>
  <si>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</si>
  <si>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</si>
  <si>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</si>
  <si>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</si>
  <si>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</si>
  <si>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</si>
  <si>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</si>
  <si>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</si>
  <si>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</si>
  <si>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</si>
  <si>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</si>
  <si>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</si>
  <si>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</si>
  <si>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</si>
  <si>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</si>
  <si>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</si>
  <si>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</si>
  <si>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</si>
  <si>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</si>
  <si>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</si>
  <si>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</si>
  <si>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</si>
  <si>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</si>
  <si>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</si>
  <si>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</si>
  <si>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</si>
  <si>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</si>
  <si>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</si>
  <si>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</si>
  <si>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</si>
  <si>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</si>
  <si>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</si>
  <si>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</si>
  <si>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</si>
  <si>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</si>
  <si>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</si>
  <si>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</si>
  <si>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</si>
  <si>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</si>
  <si>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</si>
  <si>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</si>
  <si>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</si>
  <si>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</si>
  <si>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</si>
  <si>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</si>
  <si>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</si>
  <si>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</si>
  <si>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</si>
  <si>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</si>
  <si>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</si>
  <si>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</si>
  <si>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</si>
  <si>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</si>
  <si>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</si>
  <si>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</si>
  <si>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</si>
  <si>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</si>
  <si>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</si>
  <si>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</si>
  <si>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</si>
  <si>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</si>
  <si>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</si>
  <si>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</si>
  <si>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</si>
  <si>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</si>
  <si>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</si>
  <si>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</si>
  <si>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</si>
  <si>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</si>
  <si>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</si>
  <si>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</si>
  <si>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</si>
  <si>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</si>
  <si>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</si>
  <si>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</si>
  <si>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</si>
  <si>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</si>
  <si>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</si>
  <si>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</si>
  <si>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</si>
  <si>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</si>
  <si>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</si>
  <si>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</si>
  <si>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</si>
  <si>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</si>
  <si>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</si>
  <si>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</si>
  <si>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</si>
  <si>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</si>
  <si>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</si>
  <si>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</si>
  <si>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</si>
  <si>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</si>
  <si>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</si>
  <si>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</si>
  <si>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</si>
  <si>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</si>
  <si>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</si>
  <si>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</si>
  <si>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</si>
  <si>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</si>
  <si>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</si>
  <si>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</si>
  <si>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</si>
  <si>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</si>
  <si>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</si>
  <si>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</si>
  <si>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</si>
  <si>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</si>
  <si>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</si>
  <si>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</si>
  <si>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</si>
  <si>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</si>
  <si>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</si>
  <si>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</si>
  <si>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</si>
  <si>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</si>
  <si>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</si>
  <si>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</si>
  <si>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</si>
  <si>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</si>
  <si>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</si>
  <si>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</si>
  <si>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</si>
  <si>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</si>
  <si>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</si>
  <si>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</si>
  <si>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</si>
  <si>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</si>
  <si>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</si>
  <si>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</si>
  <si>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</si>
  <si>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</si>
  <si>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</si>
  <si>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</si>
  <si>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</si>
  <si>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</si>
  <si>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</si>
  <si>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</si>
  <si>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</si>
  <si>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</si>
  <si>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</si>
  <si>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</si>
  <si>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</si>
  <si>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</si>
  <si>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</si>
  <si>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</si>
  <si>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</si>
  <si>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</si>
  <si>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</si>
  <si>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</si>
  <si>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</si>
  <si>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</si>
  <si>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</si>
  <si>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</si>
  <si>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</si>
  <si>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</si>
  <si>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</si>
  <si>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</si>
  <si>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</si>
  <si>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</si>
  <si>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</si>
  <si>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</si>
  <si>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</si>
  <si>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</si>
  <si>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</si>
  <si>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</si>
  <si>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</si>
  <si>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</si>
  <si>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</si>
  <si>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</si>
  <si>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</si>
  <si>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</si>
  <si>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</si>
  <si>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</si>
  <si>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</si>
  <si>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</si>
  <si>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</si>
  <si>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</si>
  <si>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</si>
  <si>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</si>
  <si>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</si>
  <si>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</si>
  <si>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</si>
  <si>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</si>
  <si>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</si>
  <si>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</si>
  <si>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</si>
  <si>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</si>
  <si>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</si>
  <si>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</si>
  <si>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</si>
  <si>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</si>
  <si>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</si>
  <si>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</si>
  <si>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</si>
  <si>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</si>
  <si>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</si>
  <si>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</si>
  <si>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</si>
  <si>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</si>
  <si>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</si>
  <si>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</si>
  <si>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</si>
  <si>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</si>
  <si>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</si>
  <si>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</si>
  <si>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</si>
  <si>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</si>
  <si>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</si>
  <si>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</si>
  <si>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</si>
  <si>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</si>
  <si>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</si>
  <si>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</si>
  <si>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</si>
  <si>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</si>
  <si>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</si>
  <si>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</si>
  <si>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</si>
  <si>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</si>
  <si>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</si>
  <si>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</si>
  <si>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</si>
  <si>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</si>
  <si>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</si>
  <si>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</si>
  <si>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</si>
  <si>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</si>
  <si>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</si>
  <si>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</si>
  <si>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</si>
  <si>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</si>
  <si>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</si>
  <si>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</si>
  <si>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</si>
  <si>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</si>
  <si>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</si>
  <si>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</si>
  <si>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</si>
  <si>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</si>
  <si>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</si>
  <si>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</si>
  <si>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</si>
  <si>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</si>
  <si>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</si>
  <si>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</si>
  <si>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</si>
  <si>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</si>
  <si>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</si>
  <si>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</si>
  <si>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</si>
  <si>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</si>
  <si>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</si>
  <si>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</si>
  <si>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</si>
  <si>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</si>
  <si>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</si>
  <si>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</si>
  <si>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</si>
  <si>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</si>
  <si>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</si>
  <si>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</si>
  <si>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</si>
  <si>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</si>
  <si>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</si>
  <si>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</si>
  <si>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</si>
  <si>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</si>
  <si>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</si>
  <si>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</si>
  <si>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</si>
  <si>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</si>
  <si>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</si>
  <si>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</si>
  <si>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</si>
  <si>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</si>
  <si>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</si>
  <si>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</si>
  <si>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</si>
  <si>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</si>
  <si>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</si>
  <si>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</si>
  <si>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</si>
  <si>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</si>
  <si>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</si>
  <si>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</si>
  <si>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</si>
  <si>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</si>
  <si>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</si>
  <si>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</si>
  <si>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</si>
  <si>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</si>
  <si>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</si>
  <si>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</si>
  <si>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</si>
  <si>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</si>
  <si>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</si>
  <si>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</si>
  <si>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</si>
  <si>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</si>
  <si>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</si>
  <si>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</si>
  <si>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</si>
  <si>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</si>
  <si>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</si>
  <si>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</si>
  <si>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</si>
  <si>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</si>
  <si>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</si>
  <si>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</si>
  <si>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</si>
  <si>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</si>
  <si>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</si>
  <si>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</si>
  <si>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</si>
  <si>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</si>
  <si>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</si>
  <si>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</si>
  <si>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</si>
  <si>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</si>
  <si>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</si>
  <si>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</si>
  <si>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</si>
  <si>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</si>
  <si>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</si>
  <si>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</si>
  <si>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</si>
  <si>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</si>
  <si>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</si>
  <si>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</si>
  <si>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</si>
  <si>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</si>
  <si>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</si>
  <si>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</si>
  <si>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</si>
  <si>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</si>
  <si>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</si>
  <si>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</si>
  <si>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</si>
  <si>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</si>
  <si>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</si>
  <si>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</si>
  <si>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</si>
  <si>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</si>
  <si>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</si>
  <si>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</si>
  <si>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</si>
  <si>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</si>
  <si>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</si>
  <si>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</si>
  <si>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</si>
  <si>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</si>
  <si>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</si>
  <si>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</si>
  <si>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</si>
  <si>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</si>
  <si>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</si>
  <si>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</si>
  <si>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</si>
  <si>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</si>
  <si>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</si>
  <si>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</si>
  <si>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</si>
  <si>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</si>
  <si>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</si>
  <si>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</si>
  <si>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</si>
  <si>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</si>
  <si>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</si>
  <si>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</si>
  <si>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</si>
  <si>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</si>
  <si>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</si>
  <si>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</si>
  <si>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</si>
  <si>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</si>
  <si>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</si>
  <si>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</si>
  <si>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</si>
  <si>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</si>
  <si>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</si>
  <si>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</si>
  <si>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</si>
  <si>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</si>
  <si>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</si>
  <si>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</si>
  <si>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</si>
  <si>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</si>
  <si>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</si>
  <si>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</si>
  <si>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</si>
  <si>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</si>
  <si>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</si>
  <si>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</si>
  <si>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</si>
  <si>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</si>
  <si>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</si>
  <si>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</si>
  <si>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</si>
  <si>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</si>
  <si>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</si>
  <si>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</si>
  <si>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</si>
  <si>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</si>
  <si>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</si>
  <si>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</si>
  <si>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</si>
  <si>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</si>
  <si>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</si>
  <si>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</si>
  <si>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</si>
  <si>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</si>
  <si>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</si>
  <si>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</si>
  <si>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</si>
  <si>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</si>
  <si>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</si>
  <si>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</si>
  <si>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</si>
  <si>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</si>
  <si>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</si>
  <si>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</si>
  <si>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</si>
  <si>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</si>
  <si>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</si>
  <si>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</si>
  <si>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</si>
  <si>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</si>
  <si>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</si>
  <si>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</si>
  <si>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</si>
  <si>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</si>
  <si>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</si>
  <si>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</si>
  <si>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</si>
  <si>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</si>
  <si>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</si>
  <si>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</si>
  <si>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</si>
  <si>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</si>
  <si>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</si>
  <si>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</si>
  <si>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</si>
  <si>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</si>
  <si>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</si>
  <si>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</si>
  <si>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</si>
  <si>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</si>
  <si>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</si>
  <si>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</si>
  <si>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</si>
  <si>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</si>
  <si>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</si>
  <si>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</si>
  <si>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</si>
  <si>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</si>
  <si>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</si>
  <si>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</si>
  <si>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</si>
  <si>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</si>
  <si>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</si>
  <si>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</si>
  <si>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</si>
  <si>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</si>
  <si>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</si>
  <si>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</si>
  <si>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</si>
  <si>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</si>
  <si>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</si>
  <si>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</si>
  <si>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</si>
  <si>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</si>
  <si>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</si>
  <si>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</si>
  <si>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</si>
  <si>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</si>
  <si>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</si>
  <si>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</si>
  <si>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</si>
  <si>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</si>
  <si>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</si>
  <si>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</si>
  <si>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</si>
  <si>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</si>
  <si>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</si>
  <si>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</si>
  <si>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</si>
  <si>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</si>
  <si>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</si>
  <si>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</si>
  <si>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</si>
  <si>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</si>
  <si>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</si>
  <si>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</si>
  <si>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</si>
  <si>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</si>
  <si>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</si>
  <si>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</si>
  <si>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</si>
  <si>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</si>
  <si>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</si>
  <si>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</si>
  <si>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</si>
  <si>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</si>
  <si>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</si>
  <si>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</si>
  <si>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</si>
  <si>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</si>
  <si>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</si>
  <si>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</si>
  <si>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</si>
  <si>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</si>
  <si>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</si>
  <si>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</si>
  <si>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</si>
  <si>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</si>
  <si>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</si>
  <si>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</si>
  <si>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</si>
  <si>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</si>
  <si>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</si>
  <si>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</si>
  <si>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</si>
  <si>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</si>
  <si>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</si>
  <si>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</si>
  <si>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</si>
  <si>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</si>
  <si>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</si>
  <si>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</si>
  <si>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</si>
  <si>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</si>
  <si>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</si>
  <si>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</si>
  <si>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</si>
  <si>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</si>
  <si>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</si>
  <si>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</si>
  <si>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</si>
  <si>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</si>
  <si>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</si>
  <si>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</si>
  <si>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</si>
  <si>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</si>
  <si>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</si>
  <si>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</si>
  <si>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</si>
  <si>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</si>
  <si>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</si>
  <si>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</si>
  <si>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</si>
  <si>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</si>
  <si>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</si>
  <si>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</si>
  <si>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</si>
  <si>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</si>
  <si>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</si>
  <si>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</si>
  <si>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</si>
  <si>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</si>
  <si>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</si>
  <si>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</si>
  <si>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</si>
  <si>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</si>
  <si>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</si>
  <si>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</si>
  <si>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</si>
  <si>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</si>
  <si>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</si>
  <si>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</si>
  <si>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</si>
  <si>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</si>
  <si>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</si>
  <si>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</si>
  <si>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</si>
  <si>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</si>
  <si>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</si>
  <si>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</si>
  <si>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</si>
  <si>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</si>
  <si>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</si>
  <si>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</si>
  <si>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</si>
  <si>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</si>
  <si>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</si>
  <si>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</si>
  <si>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</si>
  <si>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</si>
  <si>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</si>
  <si>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</si>
  <si>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</si>
  <si>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</si>
  <si>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</si>
  <si>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</si>
  <si>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</si>
  <si>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</si>
  <si>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</si>
  <si>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</si>
  <si>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</si>
  <si>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</si>
  <si>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</si>
  <si>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</si>
  <si>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</si>
  <si>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</si>
  <si>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</si>
  <si>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</si>
  <si>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</si>
  <si>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</si>
  <si>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</si>
  <si>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</si>
  <si>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</si>
  <si>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</si>
  <si>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</si>
  <si>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</si>
  <si>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</si>
  <si>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</si>
  <si>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</si>
  <si>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</si>
  <si>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</si>
  <si>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</si>
  <si>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</si>
  <si>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</si>
  <si>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</si>
  <si>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</si>
  <si>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</si>
  <si>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</si>
  <si>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</si>
  <si>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</si>
  <si>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</si>
  <si>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</si>
  <si>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</si>
  <si>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</si>
  <si>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</si>
  <si>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</si>
  <si>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</si>
  <si>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</si>
  <si>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</si>
  <si>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</si>
  <si>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</si>
  <si>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</si>
  <si>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</si>
  <si>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</si>
  <si>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</si>
  <si>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</si>
  <si>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</si>
  <si>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</si>
  <si>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</si>
  <si>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</si>
  <si>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</si>
  <si>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</si>
  <si>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</si>
  <si>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</si>
  <si>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</si>
  <si>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</si>
  <si>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</si>
  <si>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</si>
  <si>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</si>
  <si>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</si>
  <si>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</si>
  <si>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</si>
  <si>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</si>
  <si>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</si>
  <si>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</si>
  <si>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</si>
  <si>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</si>
  <si>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</si>
  <si>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</si>
  <si>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</si>
  <si>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</si>
  <si>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</si>
  <si>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</si>
  <si>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</si>
  <si>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</si>
  <si>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</si>
  <si>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</si>
  <si>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</si>
  <si>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</si>
  <si>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</si>
  <si>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</si>
  <si>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</si>
  <si>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</si>
  <si>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</si>
  <si>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</si>
  <si>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</si>
  <si>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</si>
  <si>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</si>
  <si>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</si>
  <si>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</si>
  <si>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</si>
  <si>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</si>
  <si>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</si>
  <si>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</si>
  <si>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</si>
  <si>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</si>
  <si>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</si>
  <si>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</si>
  <si>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</si>
  <si>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</si>
  <si>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</si>
  <si>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</si>
  <si>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</si>
  <si>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</si>
  <si>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</si>
  <si>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</si>
  <si>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</si>
  <si>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</si>
  <si>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</si>
  <si>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</si>
  <si>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</si>
  <si>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</si>
  <si>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</si>
  <si>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</si>
  <si>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</si>
  <si>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</si>
  <si>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</si>
  <si>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</si>
  <si>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</si>
  <si>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</si>
  <si>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</si>
  <si>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</si>
  <si>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</si>
  <si>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</si>
  <si>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</si>
  <si>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</si>
  <si>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</si>
  <si>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</si>
  <si>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</si>
  <si>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</si>
  <si>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</si>
  <si>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</si>
  <si>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</si>
  <si>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</si>
  <si>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</si>
  <si>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</si>
  <si>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</si>
  <si>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</si>
  <si>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</si>
  <si>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</si>
  <si>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</si>
  <si>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</si>
  <si>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</si>
  <si>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</si>
  <si>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</si>
  <si>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</si>
  <si>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</si>
  <si>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</si>
  <si>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</si>
  <si>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</si>
  <si>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</si>
  <si>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</si>
  <si>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</si>
  <si>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</si>
  <si>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</si>
  <si>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</si>
  <si>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</si>
  <si>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</si>
  <si>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</si>
  <si>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</si>
  <si>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</si>
  <si>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</si>
  <si>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</si>
  <si>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</si>
  <si>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</si>
  <si>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</si>
  <si>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</si>
  <si>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</si>
  <si>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</si>
  <si>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</si>
  <si>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</si>
  <si>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</si>
  <si>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</si>
  <si>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</si>
  <si>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</si>
  <si>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</si>
  <si>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</si>
  <si>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</si>
  <si>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</si>
  <si>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</si>
  <si>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</si>
  <si>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</si>
  <si>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</si>
  <si>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</si>
  <si>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</si>
  <si>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</si>
  <si>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</si>
  <si>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</si>
  <si>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</si>
  <si>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</si>
  <si>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</si>
  <si>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</si>
  <si>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</si>
  <si>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</si>
  <si>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</si>
  <si>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</si>
  <si>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</si>
  <si>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</si>
  <si>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</si>
  <si>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</si>
  <si>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</si>
  <si>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</si>
  <si>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</si>
  <si>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</si>
  <si>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</si>
  <si>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</si>
  <si>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</si>
  <si>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</si>
  <si>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</si>
  <si>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</si>
  <si>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</si>
  <si>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</si>
  <si>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</si>
  <si>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</si>
  <si>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</si>
  <si>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</si>
  <si>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</si>
  <si>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</si>
  <si>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</si>
  <si>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</si>
  <si>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</si>
  <si>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</si>
  <si>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</si>
  <si>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</si>
  <si>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</si>
  <si>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</si>
  <si>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</si>
  <si>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</si>
  <si>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</si>
  <si>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</si>
  <si>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</si>
  <si>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</si>
  <si>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</si>
  <si>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</si>
  <si>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</si>
  <si>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</si>
  <si>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</si>
  <si>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</si>
  <si>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</si>
  <si>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</si>
  <si>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</si>
  <si>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</si>
  <si>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</si>
  <si>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</si>
  <si>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</si>
  <si>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</si>
  <si>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</si>
  <si>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</si>
  <si>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</si>
  <si>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</si>
  <si>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</si>
  <si>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</si>
  <si>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</si>
  <si>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</si>
  <si>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</si>
  <si>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</si>
  <si>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</si>
  <si>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</si>
  <si>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</si>
  <si>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</si>
  <si>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</si>
  <si>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</si>
  <si>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</si>
  <si>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</si>
  <si>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</si>
  <si>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</si>
  <si>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</si>
  <si>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</si>
  <si>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</si>
  <si>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</si>
  <si>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</si>
  <si>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</si>
  <si>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</si>
  <si>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</si>
  <si>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</si>
  <si>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</si>
  <si>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</si>
  <si>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</si>
  <si>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</si>
  <si>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</si>
  <si>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</si>
  <si>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</si>
  <si>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</si>
  <si>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</si>
  <si>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</si>
  <si>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</si>
  <si>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</si>
  <si>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</si>
  <si>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</si>
  <si>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</si>
  <si>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</si>
  <si>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</si>
  <si>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</si>
  <si>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</si>
  <si>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</si>
  <si>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</si>
  <si>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</si>
  <si>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</si>
  <si>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</si>
  <si>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</si>
  <si>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</si>
  <si>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</si>
  <si>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</si>
  <si>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</si>
  <si>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</si>
  <si>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</si>
  <si>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</si>
  <si>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</si>
  <si>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</si>
  <si>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</si>
  <si>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</si>
  <si>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</si>
  <si>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</si>
  <si>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</si>
  <si>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</si>
  <si>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</si>
  <si>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</si>
  <si>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</si>
  <si>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</si>
  <si>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</si>
  <si>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</si>
  <si>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</si>
  <si>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</si>
  <si>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</si>
  <si>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</si>
  <si>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</si>
  <si>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</si>
  <si>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</si>
  <si>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</si>
  <si>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</si>
  <si>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</si>
  <si>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</si>
  <si>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</si>
  <si>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</si>
  <si>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</si>
  <si>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</si>
  <si>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</si>
  <si>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</si>
  <si>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</si>
  <si>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</si>
  <si>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</si>
  <si>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</si>
  <si>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</si>
  <si>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</si>
  <si>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</si>
  <si>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</si>
  <si>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</si>
  <si>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</si>
  <si>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</si>
  <si>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</si>
  <si>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</si>
  <si>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</si>
  <si>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</si>
  <si>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</si>
  <si>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</si>
  <si>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</si>
  <si>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</si>
  <si>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</si>
  <si>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</si>
  <si>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</si>
  <si>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</si>
  <si>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</si>
  <si>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</si>
  <si>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</si>
  <si>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</si>
  <si>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</si>
  <si>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</si>
  <si>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</si>
  <si>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</si>
  <si>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</si>
  <si>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</si>
  <si>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</si>
  <si>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</si>
  <si>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</si>
  <si>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</si>
  <si>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</si>
  <si>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</si>
  <si>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</si>
  <si>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</si>
  <si>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</si>
  <si>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</si>
  <si>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</si>
  <si>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</si>
  <si>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</si>
  <si>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</si>
  <si>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</si>
  <si>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</si>
  <si>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</si>
  <si>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</si>
  <si>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</si>
  <si>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</si>
  <si>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</si>
  <si>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</si>
  <si>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</si>
  <si>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</si>
  <si>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</si>
  <si>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</si>
  <si>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</si>
  <si>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</si>
  <si>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</si>
  <si>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</si>
  <si>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</si>
  <si>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</si>
  <si>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</si>
  <si>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</si>
  <si>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</si>
  <si>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</si>
  <si>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</si>
  <si>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</si>
  <si>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</si>
  <si>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</si>
  <si>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</si>
  <si>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</si>
  <si>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</si>
  <si>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</si>
  <si>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</si>
  <si>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</si>
  <si>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</si>
  <si>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</si>
  <si>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</si>
  <si>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</si>
  <si>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</si>
  <si>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</si>
  <si>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</si>
  <si>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</si>
  <si>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</si>
  <si>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</si>
  <si>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</si>
  <si>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</si>
  <si>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</si>
  <si>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</si>
  <si>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</si>
  <si>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</si>
  <si>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</si>
  <si>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</si>
  <si>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</si>
  <si>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</si>
  <si>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</si>
  <si>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</si>
  <si>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</si>
  <si>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</si>
  <si>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</si>
  <si>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</si>
  <si>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</si>
  <si>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</si>
  <si>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</si>
  <si>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</si>
  <si>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</si>
  <si>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</si>
  <si>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</si>
  <si>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</si>
  <si>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</si>
  <si>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</si>
  <si>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</si>
  <si>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</si>
  <si>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</si>
  <si>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</si>
  <si>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</si>
  <si>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</si>
  <si>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</si>
  <si>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</si>
  <si>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</si>
  <si>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</si>
  <si>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</si>
  <si>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</si>
  <si>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</si>
  <si>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</si>
  <si>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</si>
  <si>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</si>
  <si>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</si>
  <si>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</si>
  <si>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</si>
  <si>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</si>
  <si>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</si>
  <si>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</si>
  <si>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</si>
  <si>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</si>
  <si>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</si>
  <si>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</si>
  <si>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</si>
  <si>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</si>
  <si>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</si>
  <si>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</si>
  <si>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</si>
  <si>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</si>
  <si>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</si>
  <si>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</si>
  <si>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</si>
  <si>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</si>
  <si>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</si>
  <si>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</si>
  <si>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</si>
  <si>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</si>
  <si>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</si>
  <si>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</si>
  <si>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</si>
  <si>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</si>
  <si>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</si>
  <si>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</si>
  <si>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</si>
  <si>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</si>
  <si>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</si>
  <si>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</si>
  <si>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</si>
  <si>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</si>
  <si>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</si>
  <si>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</si>
  <si>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</si>
  <si>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</si>
  <si>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</si>
  <si>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</si>
  <si>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</si>
  <si>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</si>
  <si>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</si>
  <si>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</si>
  <si>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</si>
  <si>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</si>
  <si>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</si>
  <si>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</si>
  <si>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</si>
  <si>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</si>
  <si>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</si>
  <si>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</si>
  <si>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</si>
  <si>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</si>
  <si>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</si>
  <si>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</si>
  <si>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</si>
  <si>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</si>
  <si>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</si>
  <si>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</si>
  <si>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</si>
  <si>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</si>
  <si>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</si>
  <si>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</si>
  <si>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</si>
  <si>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</si>
  <si>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</si>
  <si>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</si>
  <si>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</si>
  <si>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</si>
  <si>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</si>
  <si>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</si>
  <si>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</si>
  <si>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</si>
  <si>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</si>
  <si>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</si>
  <si>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</si>
  <si>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</si>
  <si>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</si>
  <si>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</si>
  <si>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</si>
  <si>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</si>
  <si>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</si>
  <si>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</si>
  <si>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</si>
  <si>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</si>
  <si>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</si>
  <si>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</si>
  <si>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</si>
  <si>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</si>
  <si>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</si>
  <si>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</si>
  <si>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</si>
  <si>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</si>
  <si>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</si>
  <si>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</si>
  <si>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</si>
  <si>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</si>
  <si>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</si>
  <si>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</si>
  <si>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</si>
  <si>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</si>
  <si>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</si>
  <si>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</si>
  <si>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</si>
  <si>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</si>
  <si>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</si>
  <si>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</si>
  <si>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</si>
  <si>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</si>
  <si>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</si>
  <si>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</si>
  <si>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</si>
  <si>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</si>
  <si>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</si>
  <si>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</si>
  <si>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</si>
  <si>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</si>
  <si>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</si>
  <si>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</si>
  <si>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</si>
  <si>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</si>
  <si>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</si>
  <si>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</si>
  <si>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</si>
  <si>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</si>
  <si>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</si>
  <si>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</si>
  <si>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</si>
  <si>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</si>
  <si>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</si>
  <si>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</si>
  <si>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</si>
  <si>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</si>
  <si>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</si>
  <si>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</si>
  <si>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</si>
  <si>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</si>
  <si>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</si>
  <si>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</si>
  <si>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</si>
  <si>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</si>
  <si>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</si>
  <si>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</si>
  <si>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</si>
  <si>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</si>
  <si>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</si>
  <si>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</si>
  <si>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</si>
  <si>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</si>
  <si>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</si>
  <si>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</si>
  <si>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</si>
  <si>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</si>
  <si>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</si>
  <si>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</si>
  <si>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</si>
  <si>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</si>
  <si>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</si>
  <si>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</si>
  <si>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</si>
  <si>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</si>
  <si>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</si>
  <si>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</si>
  <si>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</si>
  <si>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</si>
  <si>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</si>
  <si>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</si>
  <si>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</si>
  <si>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</si>
  <si>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</si>
  <si>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</si>
  <si>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</si>
  <si>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</si>
  <si>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</si>
  <si>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</si>
  <si>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</si>
  <si>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</si>
  <si>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</si>
  <si>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</si>
  <si>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</si>
  <si>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</si>
  <si>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</si>
  <si>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</si>
  <si>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</si>
  <si>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</si>
  <si>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</si>
  <si>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</si>
  <si>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</si>
  <si>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</si>
  <si>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</si>
  <si>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</si>
  <si>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</si>
  <si>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</si>
  <si>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</si>
  <si>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</si>
  <si>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</si>
  <si>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</si>
  <si>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</si>
  <si>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</si>
  <si>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</si>
  <si>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</si>
  <si>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</si>
  <si>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</si>
  <si>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</si>
  <si>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</si>
  <si>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</si>
  <si>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</si>
  <si>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</si>
  <si>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</si>
  <si>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</si>
  <si>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</si>
  <si>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</si>
  <si>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</si>
  <si>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</si>
  <si>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</si>
  <si>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</si>
  <si>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</si>
  <si>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</si>
  <si>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</si>
  <si>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</si>
  <si>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</si>
  <si>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</si>
  <si>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</si>
  <si>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</si>
  <si>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</si>
  <si>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</si>
  <si>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</si>
  <si>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</si>
  <si>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</si>
  <si>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</si>
  <si>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</si>
  <si>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</si>
  <si>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</si>
  <si>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</si>
  <si>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</si>
  <si>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</si>
  <si>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</si>
  <si>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</si>
  <si>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</si>
  <si>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</si>
  <si>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</si>
  <si>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</si>
  <si>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</si>
  <si>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</si>
  <si>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</si>
  <si>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</si>
  <si>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</si>
  <si>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</si>
  <si>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</si>
  <si>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</si>
  <si>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</si>
  <si>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</si>
  <si>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</si>
  <si>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</si>
  <si>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</si>
  <si>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</si>
  <si>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</si>
  <si>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</si>
  <si>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</si>
  <si>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</si>
  <si>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</si>
  <si>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</si>
  <si>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</si>
  <si>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</si>
  <si>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</si>
  <si>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</si>
  <si>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</si>
  <si>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</si>
  <si>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</si>
  <si>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</si>
  <si>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</si>
  <si>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</si>
  <si>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</si>
  <si>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</si>
  <si>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</si>
  <si>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</si>
  <si>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</si>
  <si>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</si>
  <si>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</si>
  <si>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</si>
  <si>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</si>
  <si>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</si>
  <si>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</si>
  <si>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</si>
  <si>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</si>
  <si>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</si>
  <si>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</si>
  <si>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</si>
  <si>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</si>
  <si>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</si>
  <si>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</si>
  <si>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</si>
  <si>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</si>
  <si>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</si>
  <si>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</si>
  <si>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</si>
  <si>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</si>
  <si>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</si>
  <si>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</si>
  <si>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</si>
  <si>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</si>
  <si>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</si>
  <si>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</si>
  <si>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</si>
  <si>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</si>
  <si>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</si>
  <si>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</si>
  <si>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</si>
  <si>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</si>
  <si>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</si>
  <si>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</si>
  <si>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</si>
  <si>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</si>
  <si>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</si>
  <si>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</si>
  <si>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</si>
  <si>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</si>
  <si>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</si>
  <si>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</si>
  <si>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</si>
  <si>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</si>
  <si>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</si>
  <si>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</si>
  <si>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</si>
  <si>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</si>
  <si>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</si>
  <si>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</si>
  <si>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</si>
  <si>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</si>
  <si>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</si>
  <si>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</si>
  <si>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</si>
  <si>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</si>
  <si>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</si>
  <si>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</si>
  <si>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</si>
  <si>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</si>
  <si>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</si>
  <si>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</si>
  <si>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</si>
  <si>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</si>
  <si>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</si>
  <si>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</si>
  <si>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</si>
  <si>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</si>
  <si>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</si>
  <si>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</si>
  <si>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</si>
  <si>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</si>
  <si>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</si>
  <si>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</si>
  <si>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</si>
  <si>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</si>
  <si>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</si>
  <si>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</si>
  <si>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</si>
  <si>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</si>
  <si>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</si>
  <si>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</si>
  <si>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</si>
  <si>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</si>
  <si>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</si>
  <si>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</si>
  <si>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</si>
  <si>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</si>
  <si>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</si>
  <si>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</si>
  <si>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</si>
  <si>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</si>
  <si>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</si>
  <si>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</si>
  <si>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</si>
  <si>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</si>
  <si>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</si>
  <si>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</si>
  <si>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</si>
  <si>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</si>
  <si>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</si>
  <si>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</si>
  <si>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</si>
  <si>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</si>
  <si>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</si>
  <si>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</si>
  <si>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</si>
  <si>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</si>
  <si>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</si>
  <si>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</si>
  <si>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</si>
  <si>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</si>
  <si>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</si>
  <si>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</si>
  <si>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</si>
  <si>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</si>
  <si>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</si>
  <si>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</si>
  <si>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</si>
  <si>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</si>
  <si>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</si>
  <si>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</si>
  <si>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</si>
  <si>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</si>
  <si>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</si>
  <si>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</si>
  <si>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</si>
  <si>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</si>
  <si>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</si>
  <si>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</si>
  <si>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</si>
  <si>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</si>
  <si>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</si>
  <si>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</si>
  <si>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</si>
  <si>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</si>
  <si>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</si>
  <si>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</si>
  <si>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</si>
  <si>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</si>
  <si>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</si>
  <si>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</si>
  <si>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</si>
  <si>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</si>
  <si>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</si>
  <si>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</si>
  <si>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</si>
  <si>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</si>
  <si>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</si>
  <si>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</si>
  <si>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</si>
  <si>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</si>
  <si>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</si>
  <si>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</si>
  <si>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</si>
  <si>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</si>
  <si>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</si>
  <si>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</si>
  <si>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</si>
  <si>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</si>
  <si>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</si>
  <si>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</si>
  <si>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</si>
  <si>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</si>
  <si>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</si>
  <si>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</si>
  <si>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</si>
  <si>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</si>
  <si>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</si>
  <si>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</si>
  <si>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</si>
  <si>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</si>
  <si>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</si>
  <si>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</si>
  <si>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</si>
  <si>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</si>
  <si>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</si>
  <si>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</si>
  <si>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</si>
  <si>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</si>
  <si>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</si>
  <si>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</si>
  <si>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</si>
  <si>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</si>
  <si>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</si>
  <si>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</si>
  <si>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</si>
  <si>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</si>
  <si>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</si>
  <si>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</si>
  <si>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</si>
  <si>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</si>
  <si>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</si>
  <si>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</si>
  <si>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</si>
  <si>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</si>
  <si>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</si>
  <si>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</si>
  <si>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</si>
  <si>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</si>
  <si>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</si>
  <si>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</si>
  <si>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</si>
  <si>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</si>
  <si>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</si>
  <si>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</si>
  <si>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</si>
  <si>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</si>
  <si>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</si>
  <si>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</si>
  <si>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</si>
  <si>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</si>
  <si>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</si>
  <si>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</si>
  <si>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</si>
  <si>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</si>
  <si>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</si>
  <si>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</si>
  <si>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</si>
  <si>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</si>
  <si>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</si>
  <si>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</si>
  <si>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</si>
  <si>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</si>
  <si>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</si>
  <si>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</si>
  <si>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</si>
  <si>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</si>
  <si>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</si>
  <si>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</si>
  <si>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</si>
  <si>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</si>
  <si>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</si>
  <si>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</si>
  <si>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</si>
  <si>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</si>
  <si>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</si>
  <si>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</si>
  <si>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</si>
  <si>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</si>
  <si>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</si>
  <si>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</si>
  <si>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</si>
  <si>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</si>
  <si>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</si>
  <si>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</si>
  <si>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</si>
  <si>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</si>
  <si>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</si>
  <si>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</si>
  <si>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</si>
  <si>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</si>
  <si>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</si>
  <si>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</si>
  <si>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</si>
  <si>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</si>
  <si>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</si>
  <si>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</si>
  <si>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</si>
  <si>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</si>
  <si>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</si>
  <si>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</si>
  <si>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</si>
  <si>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</si>
  <si>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</si>
  <si>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</si>
  <si>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</si>
  <si>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</si>
  <si>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</si>
  <si>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</si>
  <si>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</si>
  <si>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</si>
  <si>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</si>
  <si>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</si>
  <si>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</si>
  <si>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</si>
  <si>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</si>
  <si>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</si>
  <si>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</si>
  <si>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</si>
  <si>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</si>
  <si>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</si>
  <si>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</si>
  <si>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</si>
  <si>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</si>
  <si>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</si>
  <si>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</si>
  <si>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</si>
  <si>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</si>
  <si>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</si>
  <si>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</si>
  <si>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</si>
  <si>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</si>
  <si>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</si>
  <si>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</si>
  <si>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</si>
  <si>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</si>
  <si>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</si>
  <si>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</si>
  <si>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</si>
  <si>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</si>
  <si>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</si>
  <si>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</si>
  <si>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</si>
  <si>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</si>
  <si>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</si>
  <si>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</si>
  <si>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</si>
  <si>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</si>
  <si>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</si>
  <si>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</si>
  <si>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</si>
  <si>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</si>
  <si>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</si>
  <si>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</si>
  <si>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</si>
  <si>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</si>
  <si>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</si>
  <si>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</si>
  <si>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</si>
  <si>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</si>
  <si>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</si>
  <si>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</si>
  <si>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</si>
  <si>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</si>
  <si>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</si>
  <si>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</si>
  <si>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</si>
  <si>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</si>
  <si>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</si>
  <si>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</si>
  <si>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</si>
  <si>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</si>
  <si>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</si>
  <si>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</si>
  <si>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</si>
  <si>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</si>
  <si>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</si>
  <si>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</si>
  <si>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</si>
  <si>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</si>
  <si>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</si>
  <si>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</si>
  <si>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</si>
  <si>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</si>
  <si>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</si>
  <si>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</si>
  <si>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</si>
  <si>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</si>
  <si>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</si>
  <si>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</si>
  <si>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</si>
  <si>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</si>
  <si>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</si>
  <si>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</si>
  <si>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</si>
  <si>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</si>
  <si>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</si>
  <si>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</si>
  <si>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</si>
  <si>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</si>
  <si>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</si>
  <si>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</si>
  <si>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</si>
  <si>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</si>
  <si>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</si>
  <si>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</si>
  <si>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</si>
  <si>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</si>
  <si>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</si>
  <si>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</si>
  <si>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</si>
  <si>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</si>
  <si>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</si>
  <si>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</si>
  <si>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</si>
  <si>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</si>
  <si>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</si>
  <si>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</si>
  <si>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</si>
  <si>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</si>
  <si>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</si>
  <si>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</si>
  <si>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</si>
  <si>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</si>
  <si>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</si>
  <si>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</si>
  <si>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</si>
  <si>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</si>
  <si>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</si>
  <si>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</si>
  <si>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</si>
  <si>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</si>
  <si>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</si>
  <si>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</si>
  <si>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</si>
  <si>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</si>
  <si>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</si>
  <si>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</si>
  <si>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</si>
  <si>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</si>
  <si>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</si>
  <si>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</si>
  <si>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</si>
  <si>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</si>
  <si>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</si>
  <si>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</si>
  <si>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</si>
  <si>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</si>
  <si>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</si>
  <si>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</si>
  <si>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</si>
  <si>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</si>
  <si>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</si>
  <si>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</si>
  <si>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</si>
  <si>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</si>
  <si>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</si>
  <si>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</si>
  <si>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</si>
  <si>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</si>
  <si>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</si>
  <si>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</si>
  <si>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</si>
  <si>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</si>
  <si>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</si>
  <si>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</si>
  <si>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</si>
  <si>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</si>
  <si>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</si>
  <si>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</si>
  <si>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</si>
  <si>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</si>
  <si>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</si>
  <si>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</si>
  <si>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</si>
  <si>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</si>
  <si>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</si>
  <si>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</si>
  <si>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</si>
  <si>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</si>
  <si>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</si>
  <si>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</si>
  <si>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</si>
  <si>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</si>
  <si>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</si>
  <si>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</si>
  <si>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</si>
  <si>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</si>
  <si>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</si>
  <si>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</si>
  <si>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</si>
  <si>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</si>
  <si>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</si>
  <si>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</si>
  <si>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</si>
  <si>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</si>
  <si>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</si>
  <si>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</si>
  <si>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</si>
  <si>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</si>
  <si>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</si>
  <si>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</si>
  <si>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</si>
  <si>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</si>
  <si>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</si>
  <si>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</si>
  <si>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</si>
  <si>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</si>
  <si>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</si>
  <si>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</si>
  <si>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</si>
  <si>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</si>
  <si>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</si>
  <si>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</si>
  <si>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</si>
  <si>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</si>
  <si>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</si>
  <si>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</si>
  <si>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</si>
  <si>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</si>
  <si>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</si>
  <si>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</si>
  <si>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</si>
  <si>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</si>
  <si>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</si>
  <si>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</si>
  <si>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</si>
  <si>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</si>
  <si>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</si>
  <si>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</si>
  <si>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</si>
  <si>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</si>
  <si>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</si>
  <si>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</si>
  <si>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</si>
  <si>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</si>
  <si>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</si>
  <si>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</si>
  <si>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</si>
  <si>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</si>
  <si>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</si>
  <si>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</si>
  <si>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</si>
  <si>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</si>
  <si>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</si>
  <si>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</si>
  <si>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</si>
  <si>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</si>
  <si>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</si>
  <si>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</si>
  <si>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</si>
  <si>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</si>
  <si>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</si>
  <si>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</si>
  <si>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</si>
  <si>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</si>
  <si>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</si>
  <si>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</si>
  <si>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</si>
  <si>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</si>
  <si>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</si>
  <si>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</si>
  <si>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</si>
  <si>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</si>
  <si>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</si>
  <si>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</si>
  <si>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</si>
  <si>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</si>
  <si>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</si>
  <si>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</si>
  <si>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</si>
  <si>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</si>
  <si>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</si>
  <si>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</si>
  <si>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</si>
  <si>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</si>
  <si>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</si>
  <si>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</si>
  <si>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</si>
  <si>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</si>
  <si>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</si>
  <si>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</si>
  <si>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</si>
  <si>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</si>
  <si>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</si>
  <si>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</si>
  <si>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</si>
  <si>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</si>
  <si>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</si>
  <si>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</si>
  <si>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</si>
  <si>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</si>
  <si>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</si>
  <si>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</si>
  <si>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</si>
  <si>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</si>
  <si>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</si>
  <si>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</si>
  <si>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</si>
  <si>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</si>
  <si>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</si>
  <si>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</si>
  <si>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</si>
  <si>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</si>
  <si>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</si>
  <si>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</si>
  <si>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</si>
  <si>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</si>
  <si>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</si>
  <si>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</si>
  <si>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</si>
  <si>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</si>
  <si>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</si>
  <si>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</si>
  <si>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</si>
  <si>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</si>
  <si>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</si>
  <si>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</si>
  <si>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</si>
  <si>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</si>
  <si>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</si>
  <si>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</si>
  <si>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</si>
  <si>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</si>
  <si>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</si>
  <si>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</si>
  <si>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</si>
  <si>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</si>
  <si>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</si>
  <si>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</si>
  <si>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</si>
  <si>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</si>
  <si>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</si>
  <si>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</si>
  <si>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</si>
  <si>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</si>
  <si>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</si>
  <si>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</si>
  <si>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</si>
  <si>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</si>
  <si>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</si>
  <si>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</si>
  <si>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</si>
  <si>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</si>
  <si>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</si>
  <si>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</si>
  <si>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</si>
  <si>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</si>
  <si>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</si>
  <si>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</si>
  <si>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</si>
  <si>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</si>
  <si>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</si>
  <si>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</si>
  <si>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</si>
  <si>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</si>
  <si>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</si>
  <si>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</si>
  <si>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</si>
  <si>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</si>
  <si>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</si>
  <si>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</si>
  <si>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</si>
  <si>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</si>
  <si>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</si>
  <si>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</si>
  <si>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</si>
  <si>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</si>
  <si>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</si>
  <si>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</si>
  <si>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</si>
  <si>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</si>
  <si>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</si>
  <si>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</si>
  <si>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</si>
  <si>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</si>
  <si>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</si>
  <si>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</si>
  <si>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</si>
  <si>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</si>
  <si>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</si>
  <si>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</si>
  <si>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</si>
  <si>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</si>
  <si>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</si>
  <si>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</si>
  <si>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</si>
  <si>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</si>
  <si>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</si>
  <si>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</si>
  <si>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</si>
  <si>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</si>
  <si>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</si>
  <si>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</si>
  <si>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</si>
  <si>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</si>
  <si>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</si>
  <si>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</si>
  <si>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</si>
  <si>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</si>
  <si>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</si>
  <si>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</si>
  <si>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</si>
  <si>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</si>
  <si>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</si>
  <si>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</si>
  <si>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</si>
  <si>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</si>
  <si>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</si>
  <si>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</si>
  <si>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</si>
  <si>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</si>
  <si>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</si>
  <si>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</si>
  <si>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</si>
  <si>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</si>
  <si>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</si>
  <si>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</si>
  <si>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</si>
  <si>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</si>
  <si>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</si>
  <si>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</si>
  <si>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</si>
  <si>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</si>
  <si>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</si>
  <si>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</si>
  <si>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</si>
  <si>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</si>
  <si>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</si>
  <si>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</si>
  <si>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</si>
  <si>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</si>
  <si>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</si>
  <si>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</si>
  <si>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</si>
  <si>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</si>
  <si>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</si>
  <si>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</si>
  <si>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</si>
  <si>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</si>
  <si>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</si>
  <si>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</si>
  <si>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</si>
  <si>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</si>
  <si>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</si>
  <si>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</si>
  <si>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</si>
  <si>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</si>
  <si>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</si>
  <si>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</si>
  <si>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</si>
  <si>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</si>
  <si>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</si>
  <si>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</si>
  <si>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</si>
  <si>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</si>
  <si>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</si>
  <si>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</si>
  <si>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</si>
  <si>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</si>
  <si>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</si>
  <si>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</si>
  <si>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</si>
  <si>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</si>
  <si>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</si>
  <si>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</si>
  <si>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</si>
  <si>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</si>
  <si>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</si>
  <si>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</si>
  <si>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</si>
  <si>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</si>
  <si>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</si>
  <si>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</si>
  <si>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</si>
  <si>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</si>
  <si>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</si>
  <si>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</si>
  <si>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</si>
  <si>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</si>
  <si>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</si>
  <si>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</si>
  <si>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</si>
  <si>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</si>
  <si>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</si>
  <si>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</si>
  <si>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</si>
  <si>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</si>
  <si>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</si>
  <si>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</si>
  <si>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</si>
  <si>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</si>
  <si>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</si>
  <si>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</si>
  <si>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</si>
  <si>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</si>
  <si>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</si>
  <si>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</si>
  <si>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</si>
  <si>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</si>
  <si>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</si>
  <si>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</si>
  <si>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</si>
  <si>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</si>
  <si>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</si>
  <si>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</si>
  <si>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</si>
  <si>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</si>
  <si>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</si>
  <si>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</si>
  <si>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</si>
  <si>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</si>
  <si>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</si>
  <si>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</si>
  <si>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</si>
  <si>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</si>
  <si>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</si>
  <si>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</si>
  <si>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</si>
  <si>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</si>
  <si>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</si>
  <si>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</si>
  <si>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</si>
  <si>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</si>
  <si>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</si>
  <si>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</si>
  <si>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</si>
  <si>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</si>
  <si>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</si>
  <si>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</si>
  <si>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</si>
  <si>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</si>
  <si>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</si>
  <si>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</si>
  <si>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</si>
  <si>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</si>
  <si>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</si>
  <si>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</si>
  <si>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</si>
  <si>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</si>
  <si>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</si>
  <si>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</si>
  <si>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</si>
  <si>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</si>
  <si>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</si>
  <si>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</si>
  <si>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</si>
  <si>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</si>
  <si>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</si>
  <si>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</si>
  <si>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</si>
  <si>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</si>
  <si>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</si>
  <si>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</si>
  <si>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</si>
  <si>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</si>
  <si>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</si>
  <si>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</si>
  <si>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</si>
  <si>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</si>
  <si>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</si>
  <si>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</si>
  <si>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</si>
  <si>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</si>
  <si>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</si>
  <si>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</si>
  <si>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</si>
  <si>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</si>
  <si>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</si>
  <si>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</si>
  <si>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</si>
  <si>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</si>
  <si>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</si>
  <si>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</si>
  <si>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</si>
  <si>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</si>
  <si>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</si>
  <si>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</si>
  <si>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</si>
  <si>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</si>
  <si>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</si>
  <si>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</si>
  <si>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</si>
  <si>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</si>
  <si>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</si>
  <si>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</si>
  <si>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</si>
  <si>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</si>
  <si>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</si>
  <si>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</si>
  <si>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</si>
  <si>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</si>
  <si>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</si>
  <si>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</si>
  <si>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</si>
  <si>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</si>
  <si>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</si>
  <si>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</si>
  <si>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</si>
  <si>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</si>
  <si>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</si>
  <si>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</si>
  <si>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</si>
  <si>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</si>
  <si>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</si>
  <si>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</si>
  <si>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</si>
  <si>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</si>
  <si>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</si>
  <si>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</si>
  <si>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</si>
  <si>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</si>
  <si>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</si>
  <si>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</si>
  <si>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</si>
  <si>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</si>
  <si>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</si>
  <si>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</si>
  <si>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</si>
  <si>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</si>
  <si>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</si>
  <si>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</si>
  <si>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</si>
  <si>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</si>
  <si>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</si>
  <si>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</si>
  <si>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</si>
  <si>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</si>
  <si>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</si>
  <si>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</si>
  <si>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</si>
  <si>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</si>
  <si>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</si>
  <si>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</si>
  <si>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</si>
  <si>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</si>
  <si>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</si>
  <si>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</si>
  <si>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</si>
  <si>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</si>
  <si>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</si>
  <si>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</si>
  <si>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</si>
  <si>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</si>
  <si>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</si>
  <si>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</si>
  <si>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</si>
  <si>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</si>
  <si>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</si>
  <si>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</si>
  <si>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</si>
  <si>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</si>
  <si>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</si>
  <si>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</si>
  <si>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</si>
  <si>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</si>
  <si>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</si>
  <si>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</si>
  <si>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</si>
  <si>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</si>
  <si>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</si>
  <si>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</si>
  <si>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</si>
  <si>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</si>
  <si>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</si>
  <si>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</si>
  <si>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</si>
  <si>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</si>
  <si>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</si>
  <si>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</si>
  <si>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</si>
  <si>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</si>
  <si>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</si>
  <si>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</si>
  <si>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</si>
  <si>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</si>
  <si>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</si>
  <si>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</si>
  <si>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</si>
  <si>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</si>
  <si>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</si>
  <si>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</si>
  <si>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</si>
  <si>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</si>
  <si>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</si>
  <si>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</si>
  <si>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</si>
  <si>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</si>
  <si>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</si>
  <si>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</si>
  <si>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</si>
  <si>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</si>
  <si>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</si>
  <si>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</si>
  <si>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</si>
  <si>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</si>
  <si>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</si>
  <si>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</si>
  <si>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</si>
  <si>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</si>
  <si>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</si>
  <si>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</si>
  <si>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</si>
  <si>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</si>
  <si>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</si>
  <si>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</si>
  <si>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</si>
  <si>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</si>
  <si>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</si>
  <si>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</si>
  <si>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</si>
  <si>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</si>
  <si>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</si>
  <si>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</si>
  <si>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</si>
  <si>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</si>
  <si>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</si>
  <si>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</si>
  <si>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</si>
  <si>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</si>
  <si>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</si>
  <si>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</si>
  <si>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</si>
  <si>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</si>
  <si>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</si>
  <si>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</si>
  <si>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</si>
  <si>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</si>
  <si>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</si>
  <si>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</si>
  <si>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</si>
  <si>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</si>
  <si>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</si>
  <si>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</si>
  <si>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</si>
  <si>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</si>
  <si>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</si>
  <si>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</si>
  <si>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</si>
  <si>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</si>
  <si>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</si>
  <si>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</si>
  <si>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</si>
  <si>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</si>
  <si>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</si>
  <si>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</si>
  <si>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</si>
  <si>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</si>
  <si>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</si>
  <si>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</si>
  <si>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</si>
  <si>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</si>
  <si>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</si>
  <si>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</si>
  <si>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</si>
  <si>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</si>
  <si>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</si>
  <si>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</si>
  <si>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</si>
  <si>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</si>
  <si>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</si>
  <si>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</si>
  <si>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</si>
  <si>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</si>
  <si>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</si>
  <si>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</si>
  <si>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</si>
  <si>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</si>
  <si>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</si>
  <si>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</si>
  <si>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</si>
  <si>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</si>
  <si>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</si>
  <si>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</si>
  <si>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</si>
  <si>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</si>
  <si>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</si>
  <si>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</si>
  <si>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</si>
  <si>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</si>
  <si>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</si>
  <si>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</si>
  <si>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</si>
  <si>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</si>
  <si>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</si>
  <si>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</si>
  <si>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</si>
  <si>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</si>
  <si>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</si>
  <si>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</si>
  <si>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</si>
  <si>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</si>
  <si>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</si>
  <si>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</si>
  <si>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</si>
  <si>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</si>
  <si>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</si>
  <si>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</si>
  <si>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</si>
  <si>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</si>
  <si>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</si>
  <si>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</si>
  <si>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</si>
  <si>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</si>
  <si>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</si>
  <si>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</si>
  <si>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</si>
  <si>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</si>
  <si>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</si>
  <si>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</si>
  <si>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</si>
  <si>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</si>
  <si>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</si>
  <si>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</si>
  <si>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</si>
  <si>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</si>
  <si>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</si>
  <si>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</si>
  <si>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</si>
  <si>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</si>
  <si>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</si>
  <si>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</si>
  <si>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</si>
  <si>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</si>
  <si>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</si>
  <si>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</si>
  <si>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</si>
  <si>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</si>
  <si>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</si>
  <si>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</si>
  <si>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</si>
  <si>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</si>
  <si>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</si>
  <si>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</si>
  <si>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</si>
  <si>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</si>
  <si>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</si>
  <si>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</si>
  <si>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</si>
  <si>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</si>
  <si>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</si>
  <si>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</si>
  <si>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</si>
  <si>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</si>
  <si>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</si>
  <si>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</si>
  <si>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</si>
  <si>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</si>
  <si>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</si>
  <si>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</si>
  <si>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</si>
  <si>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</si>
  <si>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</si>
  <si>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</si>
  <si>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</si>
  <si>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</si>
  <si>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</si>
  <si>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</si>
  <si>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</si>
  <si>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</si>
  <si>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</si>
  <si>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</si>
  <si>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</si>
  <si>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</si>
  <si>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</si>
  <si>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</si>
  <si>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</si>
  <si>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</si>
  <si>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</si>
  <si>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</si>
  <si>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</si>
  <si>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</si>
  <si>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</si>
  <si>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</si>
  <si>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</si>
  <si>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</si>
  <si>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</si>
  <si>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</si>
  <si>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</si>
  <si>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</si>
  <si>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</si>
  <si>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</si>
  <si>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</si>
  <si>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</si>
  <si>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</si>
  <si>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</si>
  <si>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</si>
  <si>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</si>
  <si>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</si>
  <si>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</si>
  <si>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</si>
  <si>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</si>
  <si>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</si>
  <si>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</si>
  <si>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</si>
  <si>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</si>
  <si>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</si>
  <si>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</si>
  <si>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</si>
  <si>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</si>
  <si>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</si>
  <si>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</si>
  <si>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</si>
  <si>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</si>
  <si>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</si>
  <si>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</si>
  <si>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</si>
  <si>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</si>
  <si>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</si>
  <si>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</si>
  <si>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</si>
  <si>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</si>
  <si>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</si>
  <si>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</si>
  <si>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</si>
  <si>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</si>
  <si>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</si>
  <si>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</si>
  <si>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</si>
  <si>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</si>
  <si>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</si>
  <si>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</si>
  <si>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</si>
  <si>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</si>
  <si>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</si>
  <si>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</si>
  <si>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</si>
  <si>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</si>
  <si>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</si>
  <si>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</si>
  <si>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</si>
  <si>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</si>
  <si>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</si>
  <si>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</si>
  <si>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</si>
  <si>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</si>
  <si>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</si>
  <si>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</si>
  <si>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</si>
  <si>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</si>
  <si>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</si>
  <si>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</si>
  <si>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</si>
  <si>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</si>
  <si>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</si>
  <si>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</si>
  <si>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</si>
  <si>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</si>
  <si>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</si>
  <si>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</si>
  <si>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</si>
  <si>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</si>
  <si>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</si>
  <si>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</si>
  <si>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</si>
  <si>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</si>
  <si>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</si>
  <si>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</si>
  <si>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</si>
  <si>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</si>
  <si>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</si>
  <si>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</si>
  <si>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</si>
  <si>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</si>
  <si>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</si>
  <si>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</si>
  <si>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</si>
  <si>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</si>
  <si>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</si>
  <si>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</si>
  <si>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</si>
  <si>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</si>
  <si>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</si>
  <si>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</si>
  <si>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</si>
  <si>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</si>
  <si>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</si>
  <si>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</si>
  <si>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</si>
  <si>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</si>
  <si>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</si>
  <si>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</si>
  <si>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</si>
  <si>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</si>
  <si>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</si>
  <si>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</si>
  <si>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</si>
  <si>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</si>
  <si>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</si>
  <si>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</si>
  <si>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</si>
  <si>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</si>
  <si>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</si>
  <si>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</si>
  <si>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</si>
  <si>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</si>
  <si>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</si>
  <si>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</si>
  <si>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</si>
  <si>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</si>
  <si>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</si>
  <si>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</si>
  <si>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</si>
  <si>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</si>
  <si>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</si>
  <si>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</si>
  <si>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</si>
  <si>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</si>
  <si>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</si>
  <si>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</si>
  <si>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</si>
  <si>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</si>
  <si>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</si>
  <si>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</si>
  <si>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</si>
  <si>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</si>
  <si>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</si>
  <si>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</si>
  <si>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</si>
  <si>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</si>
  <si>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</si>
  <si>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</si>
  <si>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</si>
  <si>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</si>
  <si>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</si>
  <si>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</si>
  <si>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</si>
  <si>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</si>
  <si>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</si>
  <si>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</si>
  <si>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</si>
  <si>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</si>
  <si>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</si>
  <si>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</si>
  <si>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</si>
  <si>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</si>
  <si>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</si>
  <si>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</si>
  <si>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</si>
  <si>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</si>
  <si>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</si>
  <si>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</si>
  <si>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</si>
  <si>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</si>
  <si>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</si>
  <si>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</si>
  <si>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</si>
  <si>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</si>
  <si>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</si>
  <si>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</si>
  <si>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</si>
  <si>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</si>
  <si>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</si>
  <si>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</si>
  <si>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</si>
  <si>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</si>
  <si>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</si>
  <si>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</si>
  <si>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</si>
  <si>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</si>
  <si>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</si>
  <si>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</si>
  <si>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</si>
  <si>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</si>
  <si>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</si>
  <si>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</si>
  <si>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</si>
  <si>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</si>
  <si>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</si>
  <si>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</si>
  <si>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</si>
  <si>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</si>
  <si>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</si>
  <si>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</si>
  <si>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</si>
  <si>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</si>
  <si>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</si>
  <si>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</si>
  <si>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</si>
  <si>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</si>
  <si>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</si>
  <si>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</si>
  <si>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</si>
  <si>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</si>
  <si>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</si>
  <si>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</si>
  <si>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</si>
  <si>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</si>
  <si>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</si>
  <si>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</si>
  <si>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</si>
  <si>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</si>
  <si>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</si>
  <si>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</si>
  <si>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</si>
  <si>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</si>
  <si>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</si>
  <si>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</si>
  <si>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</si>
  <si>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</si>
  <si>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</si>
  <si>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</si>
  <si>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</si>
  <si>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</si>
  <si>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</si>
  <si>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</si>
  <si>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</si>
  <si>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</si>
  <si>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</si>
  <si>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</si>
  <si>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</si>
  <si>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</si>
  <si>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</si>
  <si>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</si>
  <si>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</si>
  <si>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</si>
  <si>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</si>
  <si>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</si>
  <si>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</si>
  <si>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</si>
  <si>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</si>
  <si>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</si>
  <si>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</si>
  <si>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</si>
  <si>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</si>
  <si>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</si>
  <si>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</si>
  <si>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</si>
  <si>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</si>
  <si>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</si>
  <si>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</si>
  <si>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</si>
  <si>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</si>
  <si>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</si>
  <si>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</si>
  <si>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</si>
  <si>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</si>
  <si>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</si>
  <si>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</si>
  <si>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</si>
  <si>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</si>
  <si>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</si>
  <si>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</si>
  <si>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</si>
  <si>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</si>
  <si>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</si>
  <si>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</si>
  <si>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</si>
  <si>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</si>
  <si>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</si>
  <si>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</si>
  <si>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</si>
  <si>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</si>
  <si>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</si>
  <si>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</si>
  <si>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</si>
  <si>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</si>
  <si>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</si>
  <si>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</si>
  <si>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</si>
  <si>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</si>
  <si>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</si>
  <si>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</si>
  <si>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</si>
  <si>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</si>
  <si>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</si>
  <si>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</si>
  <si>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</si>
  <si>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</si>
  <si>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</si>
  <si>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</si>
  <si>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</si>
  <si>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</si>
  <si>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</si>
  <si>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</si>
  <si>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</si>
  <si>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</si>
  <si>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</si>
  <si>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</si>
  <si>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</si>
  <si>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</si>
  <si>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</si>
  <si>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</si>
  <si>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</si>
  <si>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</si>
  <si>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</si>
  <si>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</si>
  <si>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</si>
  <si>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</si>
  <si>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</si>
  <si>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</si>
  <si>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</si>
  <si>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</si>
  <si>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</si>
  <si>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</si>
  <si>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</si>
  <si>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</si>
  <si>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</si>
  <si>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</si>
  <si>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</si>
  <si>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</si>
  <si>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</si>
  <si>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</si>
  <si>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</si>
  <si>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</si>
  <si>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</si>
  <si>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</si>
  <si>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</si>
  <si>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</si>
  <si>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</si>
  <si>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</si>
  <si>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</si>
  <si>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</si>
  <si>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</si>
  <si>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</si>
  <si>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</si>
  <si>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</si>
  <si>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</si>
  <si>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</si>
  <si>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</si>
  <si>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</si>
  <si>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</si>
  <si>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</si>
  <si>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</si>
  <si>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</si>
  <si>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</si>
  <si>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</si>
  <si>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</si>
  <si>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</si>
  <si>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</si>
  <si>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</si>
  <si>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</si>
  <si>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</si>
  <si>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</si>
  <si>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</si>
  <si>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</si>
  <si>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</si>
  <si>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</si>
  <si>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</si>
  <si>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</si>
  <si>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</si>
  <si>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</si>
  <si>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</si>
  <si>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</si>
  <si>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</si>
  <si>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</si>
  <si>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</si>
  <si>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</si>
  <si>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</si>
  <si>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</si>
  <si>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</si>
  <si>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</si>
  <si>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</si>
  <si>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</si>
  <si>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</si>
  <si>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</si>
  <si>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</si>
  <si>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</si>
  <si>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</si>
  <si>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</si>
  <si>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</si>
  <si>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</si>
  <si>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</si>
  <si>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</si>
  <si>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</si>
  <si>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</si>
  <si>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</si>
  <si>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</si>
  <si>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</si>
  <si>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</si>
  <si>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</si>
  <si>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</si>
  <si>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</si>
  <si>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</si>
  <si>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</si>
  <si>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</si>
  <si>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</si>
  <si>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</si>
  <si>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</si>
  <si>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</si>
  <si>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</si>
  <si>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</si>
  <si>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</si>
  <si>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</si>
  <si>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</si>
  <si>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</si>
  <si>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</si>
  <si>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</si>
  <si>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</si>
  <si>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</si>
  <si>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</si>
  <si>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</si>
  <si>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</si>
  <si>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</si>
  <si>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</si>
  <si>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</si>
  <si>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</si>
  <si>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</si>
  <si>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</si>
  <si>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</si>
  <si>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</si>
  <si>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</si>
  <si>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</si>
  <si>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</si>
  <si>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</si>
  <si>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</si>
  <si>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</si>
  <si>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</si>
  <si>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</si>
  <si>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</si>
  <si>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</si>
  <si>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</si>
  <si>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</si>
  <si>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</si>
  <si>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</si>
  <si>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</si>
  <si>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</si>
  <si>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</si>
  <si>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</si>
  <si>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</si>
  <si>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</si>
  <si>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</si>
  <si>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</si>
  <si>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</si>
  <si>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</si>
  <si>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</si>
  <si>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</si>
  <si>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</si>
  <si>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</si>
  <si>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</si>
  <si>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</si>
  <si>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</si>
  <si>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</si>
  <si>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</si>
  <si>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</si>
  <si>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</si>
  <si>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</si>
  <si>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</si>
  <si>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</si>
  <si>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</si>
  <si>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</si>
  <si>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</si>
  <si>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</si>
  <si>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</si>
  <si>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</si>
  <si>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</si>
  <si>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</si>
  <si>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</si>
  <si>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</si>
  <si>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</si>
  <si>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</si>
  <si>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</si>
  <si>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</si>
  <si>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</si>
  <si>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</si>
  <si>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</si>
  <si>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</si>
  <si>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</si>
  <si>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</si>
  <si>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</si>
  <si>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</si>
  <si>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</si>
  <si>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</si>
  <si>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</si>
  <si>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</si>
  <si>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</si>
  <si>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</si>
  <si>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</si>
  <si>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</si>
  <si>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</si>
  <si>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</si>
  <si>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</si>
  <si>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</si>
  <si>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</si>
  <si>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</si>
  <si>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</si>
  <si>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</si>
  <si>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</si>
  <si>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</si>
  <si>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</si>
  <si>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</si>
  <si>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</si>
  <si>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</si>
  <si>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</si>
  <si>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</si>
  <si>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</si>
  <si>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</si>
  <si>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</si>
  <si>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</si>
  <si>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</si>
  <si>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</si>
  <si>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</si>
  <si>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</si>
  <si>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</si>
  <si>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</si>
  <si>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</si>
  <si>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</si>
  <si>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</si>
  <si>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</si>
  <si>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</si>
  <si>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</si>
  <si>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</si>
  <si>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</si>
  <si>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</si>
  <si>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</si>
  <si>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</si>
  <si>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</si>
  <si>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</si>
  <si>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</si>
  <si>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</si>
  <si>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</si>
  <si>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</si>
  <si>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</si>
  <si>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</si>
  <si>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</si>
  <si>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</si>
  <si>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</si>
  <si>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</si>
  <si>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</si>
  <si>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</si>
  <si>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</si>
  <si>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</si>
  <si>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</si>
  <si>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</si>
  <si>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</si>
  <si>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</si>
  <si>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</si>
  <si>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</si>
  <si>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</si>
  <si>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</si>
  <si>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</si>
  <si>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</si>
  <si>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</si>
  <si>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</si>
  <si>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</si>
  <si>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</si>
  <si>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</si>
  <si>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</si>
  <si>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</si>
  <si>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</si>
  <si>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</si>
  <si>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</si>
  <si>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</si>
  <si>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</si>
  <si>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</si>
  <si>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</si>
  <si>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</si>
  <si>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</si>
  <si>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</si>
  <si>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</si>
  <si>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</si>
  <si>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</si>
  <si>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</si>
  <si>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</si>
  <si>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</si>
  <si>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</si>
  <si>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</si>
  <si>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</si>
  <si>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</si>
  <si>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</si>
  <si>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</si>
  <si>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</si>
  <si>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</si>
  <si>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</si>
  <si>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</si>
  <si>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</si>
  <si>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</si>
  <si>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</si>
  <si>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</si>
  <si>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</si>
  <si>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</si>
  <si>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</si>
  <si>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</si>
  <si>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</si>
  <si>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</si>
  <si>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</si>
  <si>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</si>
  <si>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</si>
  <si>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</si>
  <si>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</si>
  <si>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</si>
  <si>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</si>
  <si>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</si>
  <si>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</si>
  <si>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</si>
  <si>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</si>
  <si>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</si>
  <si>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</si>
  <si>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</si>
  <si>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</si>
  <si>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</si>
  <si>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</si>
  <si>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</si>
  <si>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</si>
  <si>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</si>
  <si>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</si>
  <si>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</si>
  <si>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</si>
  <si>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</si>
  <si>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</si>
  <si>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</si>
  <si>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</si>
  <si>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</si>
  <si>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</si>
  <si>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</si>
  <si>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</si>
  <si>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</si>
  <si>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</si>
  <si>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</si>
  <si>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</si>
  <si>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</si>
  <si>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</si>
  <si>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</si>
  <si>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</si>
  <si>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</si>
  <si>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</si>
  <si>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</si>
  <si>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</si>
  <si>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</si>
  <si>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</si>
  <si>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</si>
  <si>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</si>
  <si>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</si>
  <si>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</si>
  <si>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</si>
  <si>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</si>
  <si>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</si>
  <si>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</si>
  <si>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</si>
  <si>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</si>
  <si>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</si>
  <si>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</si>
  <si>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</si>
  <si>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</si>
  <si>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</si>
  <si>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</si>
  <si>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</si>
  <si>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</si>
  <si>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</si>
  <si>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</si>
  <si>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</si>
  <si>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</si>
  <si>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</si>
  <si>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</si>
  <si>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</si>
  <si>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</si>
  <si>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</si>
  <si>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</si>
  <si>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</si>
  <si>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</si>
  <si>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</si>
  <si>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</si>
  <si>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</si>
  <si>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</si>
  <si>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</si>
  <si>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</si>
  <si>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</si>
  <si>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</si>
  <si>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</si>
  <si>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</si>
  <si>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</si>
  <si>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</si>
  <si>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</si>
  <si>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</si>
  <si>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</si>
  <si>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</si>
  <si>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</si>
  <si>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</si>
  <si>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</si>
  <si>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</si>
  <si>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</si>
  <si>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</si>
  <si>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</si>
  <si>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</si>
  <si>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</si>
  <si>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</si>
  <si>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</si>
  <si>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</si>
  <si>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</si>
  <si>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</si>
  <si>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</si>
  <si>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</si>
  <si>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</si>
  <si>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</si>
  <si>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</si>
  <si>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</si>
  <si>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</si>
  <si>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</si>
  <si>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</si>
  <si>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</si>
  <si>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</si>
  <si>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</si>
  <si>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</si>
  <si>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</si>
  <si>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</si>
  <si>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</si>
  <si>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</si>
  <si>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</si>
  <si>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</si>
  <si>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</si>
  <si>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</si>
  <si>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</si>
  <si>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</si>
  <si>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</si>
  <si>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</si>
  <si>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</si>
  <si>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</si>
  <si>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</si>
  <si>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</si>
  <si>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</si>
  <si>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</si>
  <si>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</si>
  <si>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</si>
  <si>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</si>
  <si>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</si>
  <si>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</si>
  <si>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</si>
  <si>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</si>
  <si>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</si>
  <si>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</si>
  <si>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</si>
  <si>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</si>
  <si>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</si>
  <si>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</si>
  <si>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</si>
  <si>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</si>
  <si>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</si>
  <si>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</si>
  <si>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</si>
  <si>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</si>
  <si>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</si>
  <si>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</si>
  <si>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</si>
  <si>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</si>
  <si>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</si>
  <si>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</si>
  <si>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</si>
  <si>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</si>
  <si>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</si>
  <si>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</si>
  <si>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</si>
  <si>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</si>
  <si>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</si>
  <si>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</si>
  <si>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</si>
  <si>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</si>
  <si>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</si>
  <si>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</si>
  <si>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</si>
  <si>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</si>
  <si>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</si>
  <si>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</si>
  <si>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</si>
  <si>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</si>
  <si>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</si>
  <si>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</si>
  <si>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</si>
  <si>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</si>
  <si>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</si>
  <si>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</si>
  <si>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</si>
  <si>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</si>
  <si>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</si>
  <si>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</si>
  <si>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</si>
  <si>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</si>
  <si>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</si>
  <si>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</si>
  <si>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</si>
  <si>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</si>
  <si>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</si>
  <si>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</si>
  <si>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</si>
  <si>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</si>
  <si>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</si>
  <si>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</si>
  <si>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</si>
  <si>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</si>
  <si>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</si>
  <si>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</si>
  <si>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</si>
  <si>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</si>
  <si>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</si>
  <si>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</si>
  <si>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</si>
  <si>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</si>
  <si>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</si>
  <si>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</si>
  <si>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</si>
  <si>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</si>
  <si>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</si>
  <si>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</si>
  <si>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</si>
  <si>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</si>
  <si>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</si>
  <si>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</si>
  <si>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</si>
  <si>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</si>
  <si>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</si>
  <si>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</si>
  <si>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</si>
  <si>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</si>
  <si>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</si>
  <si>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</si>
  <si>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</si>
  <si>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</si>
  <si>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</si>
  <si>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</si>
  <si>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</si>
  <si>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</si>
  <si>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</si>
  <si>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</si>
  <si>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</si>
  <si>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</si>
  <si>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</si>
  <si>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</si>
  <si>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</si>
  <si>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</si>
  <si>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</si>
  <si>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</si>
  <si>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</si>
  <si>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</si>
  <si>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</si>
  <si>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</si>
  <si>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</si>
  <si>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</si>
  <si>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</si>
  <si>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</si>
  <si>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</si>
  <si>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</si>
  <si>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</si>
  <si>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</si>
  <si>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</si>
  <si>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</si>
  <si>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</si>
  <si>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</si>
  <si>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</si>
  <si>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</si>
  <si>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</si>
  <si>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</si>
  <si>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</si>
  <si>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</si>
  <si>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</si>
  <si>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</si>
  <si>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</si>
  <si>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</si>
  <si>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</si>
  <si>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</si>
  <si>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</si>
  <si>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</si>
  <si>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</si>
  <si>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</si>
  <si>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</si>
  <si>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</si>
  <si>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</si>
  <si>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</si>
  <si>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</si>
  <si>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</si>
  <si>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</si>
  <si>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</si>
  <si>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</si>
  <si>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</si>
  <si>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</si>
  <si>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</si>
  <si>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</si>
  <si>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</si>
  <si>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</si>
  <si>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</si>
  <si>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</si>
  <si>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</si>
  <si>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</si>
  <si>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</si>
  <si>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</si>
  <si>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</si>
  <si>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</si>
  <si>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</si>
  <si>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</si>
  <si>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</si>
  <si>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</si>
  <si>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</si>
  <si>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</si>
  <si>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</si>
  <si>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</si>
  <si>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</si>
  <si>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</si>
  <si>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</si>
  <si>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</si>
  <si>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</si>
  <si>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</si>
  <si>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</si>
  <si>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</si>
  <si>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</si>
  <si>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</si>
  <si>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</si>
  <si>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</si>
  <si>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</si>
  <si>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</si>
  <si>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</si>
  <si>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</si>
  <si>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</si>
  <si>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</si>
  <si>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</si>
  <si>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</si>
  <si>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</si>
  <si>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</si>
  <si>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</si>
  <si>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</si>
  <si>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</si>
  <si>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</si>
  <si>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</si>
  <si>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</si>
  <si>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</si>
  <si>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</si>
  <si>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</si>
  <si>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</si>
  <si>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</si>
  <si>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</si>
  <si>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</si>
  <si>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</si>
  <si>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</si>
  <si>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</si>
  <si>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</si>
  <si>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</si>
  <si>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</si>
  <si>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</si>
  <si>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</si>
  <si>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</si>
  <si>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</si>
  <si>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</si>
  <si>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</si>
  <si>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</si>
  <si>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</si>
  <si>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</si>
  <si>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</si>
  <si>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</si>
  <si>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</si>
  <si>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</si>
  <si>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</si>
  <si>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</si>
  <si>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</si>
  <si>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</si>
  <si>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</si>
  <si>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</si>
  <si>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</si>
  <si>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</si>
  <si>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</si>
  <si>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</si>
  <si>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</si>
  <si>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</si>
  <si>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</si>
  <si>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</si>
  <si>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</si>
  <si>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</si>
  <si>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</si>
  <si>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</si>
  <si>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</si>
  <si>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</si>
  <si>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</si>
  <si>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</si>
  <si>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</si>
  <si>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</si>
  <si>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</si>
  <si>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</si>
  <si>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</si>
  <si>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</si>
  <si>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</si>
  <si>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</si>
  <si>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</si>
  <si>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</si>
  <si>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</si>
  <si>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</si>
  <si>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</si>
  <si>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</si>
  <si>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</si>
  <si>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</si>
  <si>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</si>
  <si>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</si>
  <si>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</si>
  <si>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</si>
  <si>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</si>
  <si>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</si>
  <si>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</si>
  <si>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</si>
  <si>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</si>
  <si>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</si>
  <si>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</si>
  <si>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</si>
  <si>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</si>
  <si>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</si>
  <si>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</si>
  <si>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</si>
  <si>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</si>
  <si>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</si>
  <si>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</si>
  <si>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</si>
  <si>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</si>
  <si>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</si>
  <si>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</si>
  <si>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</si>
  <si>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</si>
  <si>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</si>
  <si>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</si>
  <si>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</si>
  <si>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</si>
  <si>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</si>
  <si>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</si>
  <si>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</si>
  <si>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</si>
  <si>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</si>
  <si>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</si>
  <si>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</si>
  <si>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</si>
  <si>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</si>
  <si>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</si>
  <si>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</si>
  <si>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</si>
  <si>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</si>
  <si>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</si>
  <si>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</si>
  <si>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</si>
  <si>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</si>
  <si>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</si>
  <si>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</si>
  <si>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</si>
  <si>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</si>
  <si>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</si>
  <si>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</si>
  <si>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</si>
  <si>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</si>
  <si>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</si>
  <si>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</si>
  <si>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</si>
  <si>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</si>
  <si>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</si>
  <si>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</si>
  <si>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</si>
  <si>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</si>
  <si>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</si>
  <si>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</si>
  <si>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</si>
  <si>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</si>
  <si>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</si>
  <si>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</si>
  <si>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</si>
  <si>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</si>
  <si>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</si>
  <si>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</si>
  <si>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</si>
  <si>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</si>
  <si>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</si>
  <si>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</si>
  <si>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</si>
  <si>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</si>
  <si>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</si>
  <si>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</si>
  <si>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</si>
  <si>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</si>
  <si>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</si>
  <si>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</si>
  <si>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</si>
  <si>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</si>
  <si>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</si>
  <si>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</si>
  <si>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</si>
  <si>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</si>
  <si>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</si>
  <si>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</si>
  <si>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</si>
  <si>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</si>
  <si>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</si>
  <si>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</si>
  <si>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</si>
  <si>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</si>
  <si>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</si>
  <si>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</si>
  <si>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</si>
  <si>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</si>
  <si>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</si>
  <si>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</si>
  <si>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</si>
  <si>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</si>
  <si>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</si>
  <si>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</si>
  <si>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</si>
  <si>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</si>
  <si>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</si>
  <si>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</si>
  <si>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</si>
  <si>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</si>
  <si>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</si>
  <si>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</si>
  <si>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</si>
  <si>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</si>
  <si>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</si>
  <si>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</si>
  <si>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</si>
  <si>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</si>
  <si>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</si>
  <si>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</si>
  <si>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</si>
  <si>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</si>
  <si>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</si>
  <si>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</si>
  <si>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</si>
  <si>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</si>
  <si>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</si>
  <si>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</si>
  <si>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</si>
  <si>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</si>
  <si>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</si>
  <si>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</si>
  <si>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</si>
  <si>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</si>
  <si>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</si>
  <si>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</si>
  <si>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</si>
  <si>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</si>
  <si>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</si>
  <si>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</si>
  <si>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</si>
  <si>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</si>
  <si>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</si>
  <si>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</si>
  <si>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</si>
  <si>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</si>
  <si>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</si>
  <si>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</si>
  <si>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</si>
  <si>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</si>
  <si>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</si>
  <si>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</si>
  <si>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</si>
  <si>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</si>
  <si>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</si>
  <si>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</si>
  <si>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</si>
  <si>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</si>
  <si>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</si>
  <si>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</si>
  <si>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</si>
  <si>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</si>
  <si>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</si>
  <si>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</si>
  <si>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</si>
  <si>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</si>
  <si>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</si>
  <si>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</si>
  <si>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</si>
  <si>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</si>
  <si>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</si>
  <si>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</si>
  <si>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</si>
  <si>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</si>
  <si>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</si>
  <si>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</si>
  <si>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</si>
  <si>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</si>
  <si>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</si>
  <si>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</si>
  <si>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</si>
  <si>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</si>
  <si>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</si>
  <si>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</si>
  <si>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</si>
  <si>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</si>
  <si>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</si>
  <si>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</si>
  <si>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</si>
  <si>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</si>
  <si>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</si>
  <si>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</si>
  <si>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</si>
  <si>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</si>
  <si>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</si>
  <si>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</si>
  <si>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</si>
  <si>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</si>
  <si>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</si>
  <si>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</si>
  <si>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</si>
  <si>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</si>
  <si>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</si>
  <si>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</si>
  <si>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</si>
  <si>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</si>
  <si>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</si>
  <si>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</si>
  <si>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</si>
  <si>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</si>
  <si>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</si>
  <si>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</si>
  <si>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</si>
  <si>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</si>
  <si>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</si>
  <si>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</si>
  <si>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</si>
  <si>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</si>
  <si>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</si>
  <si>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</si>
  <si>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</si>
  <si>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</si>
  <si>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</si>
  <si>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</si>
  <si>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</si>
  <si>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</si>
  <si>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</si>
  <si>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</si>
  <si>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</si>
  <si>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</si>
  <si>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</si>
  <si>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</si>
  <si>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</si>
  <si>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</si>
  <si>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</si>
  <si>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</si>
  <si>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</si>
  <si>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</si>
  <si>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</si>
  <si>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</si>
  <si>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</si>
  <si>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</si>
  <si>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</si>
  <si>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</si>
  <si>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</si>
  <si>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</si>
  <si>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</si>
  <si>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</si>
  <si>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</si>
  <si>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</si>
  <si>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</si>
  <si>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</si>
  <si>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</si>
  <si>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</si>
  <si>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</si>
  <si>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</si>
  <si>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</si>
  <si>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</si>
  <si>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</si>
  <si>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</si>
  <si>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</si>
  <si>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</si>
  <si>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</si>
  <si>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</si>
  <si>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</si>
  <si>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</si>
  <si>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</si>
  <si>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</si>
  <si>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</si>
  <si>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</si>
  <si>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</si>
  <si>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</si>
  <si>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</si>
  <si>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</si>
  <si>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</si>
  <si>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</si>
  <si>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</si>
  <si>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</si>
  <si>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</si>
  <si>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</si>
  <si>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</si>
  <si>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</si>
  <si>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</si>
  <si>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</si>
  <si>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</si>
  <si>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</si>
  <si>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</si>
  <si>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</si>
  <si>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</si>
  <si>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</si>
  <si>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</si>
  <si>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</si>
  <si>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</si>
  <si>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</si>
  <si>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</si>
  <si>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</si>
  <si>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</si>
  <si>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</si>
  <si>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</si>
  <si>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</si>
  <si>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</si>
  <si>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</si>
  <si>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</si>
  <si>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</si>
  <si>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</si>
  <si>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</si>
  <si>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</si>
  <si>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</si>
  <si>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</si>
  <si>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</si>
  <si>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</si>
  <si>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</si>
  <si>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</si>
  <si>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</si>
  <si>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</si>
  <si>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</si>
  <si>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</si>
  <si>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</si>
  <si>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</si>
  <si>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</si>
  <si>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</si>
  <si>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</si>
  <si>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</si>
  <si>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</si>
  <si>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</si>
  <si>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</si>
  <si>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</si>
  <si>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</si>
  <si>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</si>
  <si>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</si>
  <si>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</si>
  <si>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</si>
  <si>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</si>
  <si>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</si>
  <si>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</si>
  <si>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</si>
  <si>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</si>
  <si>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</si>
  <si>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</si>
  <si>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</si>
  <si>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</si>
  <si>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</si>
  <si>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</si>
  <si>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</si>
  <si>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</si>
  <si>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</si>
  <si>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</si>
  <si>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</si>
  <si>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</si>
  <si>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</si>
  <si>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</si>
  <si>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</si>
  <si>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</si>
  <si>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</si>
  <si>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</si>
  <si>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</si>
  <si>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</si>
  <si>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</si>
  <si>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</si>
  <si>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</si>
  <si>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</si>
  <si>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</si>
  <si>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</si>
  <si>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</si>
  <si>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</si>
  <si>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</si>
  <si>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</si>
  <si>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</si>
  <si>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</si>
  <si>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</si>
  <si>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</si>
  <si>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</si>
  <si>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</si>
  <si>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</si>
  <si>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</si>
  <si>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</si>
  <si>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</si>
  <si>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</si>
  <si>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</si>
  <si>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</si>
  <si>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</si>
  <si>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</si>
  <si>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</si>
  <si>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</si>
  <si>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</si>
  <si>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</si>
  <si>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</si>
  <si>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</si>
  <si>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</si>
  <si>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</si>
  <si>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</si>
  <si>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</si>
  <si>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</si>
  <si>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</si>
  <si>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</si>
  <si>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</si>
  <si>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</si>
  <si>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</si>
  <si>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</si>
  <si>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</si>
  <si>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</si>
  <si>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</si>
  <si>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</si>
  <si>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</si>
  <si>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</si>
  <si>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</si>
  <si>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</si>
  <si>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</si>
  <si>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</si>
  <si>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</si>
  <si>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</si>
  <si>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</si>
  <si>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</si>
  <si>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</si>
  <si>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</si>
  <si>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</si>
  <si>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</si>
  <si>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</si>
  <si>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</si>
  <si>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</si>
  <si>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</si>
  <si>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</si>
  <si>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</si>
  <si>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</si>
  <si>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</si>
  <si>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</si>
  <si>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</si>
  <si>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</si>
  <si>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</si>
  <si>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</si>
  <si>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</si>
  <si>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</si>
  <si>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</si>
  <si>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</si>
  <si>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</si>
  <si>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</si>
  <si>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</si>
  <si>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</si>
  <si>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</si>
  <si>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</si>
  <si>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</si>
  <si>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</si>
  <si>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</si>
  <si>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</si>
  <si>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</si>
  <si>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</si>
  <si>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</si>
  <si>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</si>
  <si>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</si>
  <si>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</si>
  <si>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</si>
  <si>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</si>
  <si>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</si>
  <si>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</si>
  <si>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</si>
  <si>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</si>
  <si>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</si>
  <si>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</si>
  <si>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</si>
  <si>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</si>
  <si>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</si>
  <si>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</si>
  <si>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</si>
  <si>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</si>
  <si>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</si>
  <si>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</si>
  <si>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</si>
  <si>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</si>
  <si>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</si>
  <si>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</si>
  <si>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</si>
  <si>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</si>
  <si>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</si>
  <si>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</si>
  <si>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</si>
  <si>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</si>
  <si>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</si>
  <si>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</si>
  <si>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</si>
  <si>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</si>
  <si>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</si>
  <si>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</si>
  <si>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</si>
  <si>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</si>
  <si>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</si>
  <si>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</si>
  <si>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</si>
  <si>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</si>
  <si>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</si>
  <si>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</si>
  <si>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</si>
  <si>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</si>
  <si>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</si>
  <si>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</si>
  <si>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</si>
  <si>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</si>
  <si>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</si>
  <si>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</si>
  <si>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</si>
  <si>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</si>
  <si>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</si>
  <si>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</si>
  <si>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</si>
  <si>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</si>
  <si>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</si>
  <si>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</si>
  <si>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</si>
  <si>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</si>
  <si>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</si>
  <si>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</si>
  <si>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</si>
  <si>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</si>
  <si>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</si>
  <si>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</si>
  <si>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</si>
  <si>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</si>
  <si>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</si>
  <si>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</si>
  <si>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</si>
  <si>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</si>
  <si>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</si>
  <si>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</si>
  <si>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</si>
  <si>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</si>
  <si>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</si>
  <si>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</si>
  <si>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</si>
  <si>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</si>
  <si>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</si>
  <si>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</si>
  <si>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</si>
  <si>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</si>
  <si>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</si>
  <si>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</si>
  <si>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</si>
  <si>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</si>
  <si>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</si>
  <si>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</si>
  <si>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</si>
  <si>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</si>
  <si>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</si>
  <si>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</si>
  <si>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</si>
  <si>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</si>
  <si>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</si>
  <si>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</si>
  <si>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</si>
  <si>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</si>
  <si>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</si>
  <si>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</si>
  <si>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</si>
  <si>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</si>
  <si>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</si>
  <si>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</si>
  <si>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</si>
  <si>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</si>
  <si>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</si>
  <si>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</si>
  <si>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</si>
  <si>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</si>
  <si>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</si>
  <si>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</si>
  <si>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</si>
  <si>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</si>
  <si>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</si>
  <si>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</si>
  <si>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</si>
  <si>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</si>
  <si>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</si>
  <si>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</si>
  <si>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</si>
  <si>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</si>
  <si>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</si>
  <si>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</si>
  <si>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</si>
  <si>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</si>
  <si>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</si>
  <si>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</si>
  <si>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</si>
  <si>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</si>
  <si>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</si>
  <si>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</si>
  <si>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</si>
  <si>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</si>
  <si>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</si>
  <si>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</si>
  <si>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</si>
  <si>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</si>
  <si>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</si>
  <si>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</si>
  <si>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</si>
  <si>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</si>
  <si>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</si>
  <si>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</si>
  <si>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</si>
  <si>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</si>
  <si>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</si>
  <si>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</si>
  <si>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</si>
  <si>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</si>
  <si>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</si>
  <si>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</si>
  <si>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</si>
  <si>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</si>
  <si>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</si>
  <si>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</si>
  <si>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</si>
  <si>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</si>
  <si>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</si>
  <si>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</si>
  <si>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</si>
  <si>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</si>
  <si>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</si>
  <si>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</si>
  <si>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</si>
  <si>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</si>
  <si>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</si>
  <si>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</si>
  <si>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</si>
  <si>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</si>
  <si>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</si>
  <si>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</si>
  <si>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</si>
  <si>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</si>
  <si>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</si>
  <si>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</si>
  <si>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</si>
  <si>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</si>
  <si>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</si>
  <si>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</si>
  <si>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</si>
  <si>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</si>
  <si>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</si>
  <si>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</si>
  <si>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</si>
  <si>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</si>
  <si>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</si>
  <si>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</si>
  <si>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</si>
  <si>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</si>
  <si>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</si>
  <si>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</si>
  <si>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</si>
  <si>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</si>
  <si>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</si>
  <si>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</si>
  <si>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</si>
  <si>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</si>
  <si>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</si>
  <si>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</si>
  <si>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</si>
  <si>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</si>
  <si>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</si>
  <si>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</si>
  <si>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</si>
  <si>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</si>
  <si>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</si>
  <si>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</si>
  <si>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</si>
  <si>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</si>
  <si>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</si>
  <si>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</si>
  <si>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</si>
  <si>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</si>
  <si>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</si>
  <si>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</si>
  <si>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</si>
  <si>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</si>
  <si>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</si>
  <si>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</si>
  <si>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</si>
  <si>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</si>
  <si>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</si>
  <si>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</si>
  <si>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</si>
  <si>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</si>
  <si>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</si>
  <si>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</si>
  <si>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</si>
  <si>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</si>
  <si>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</si>
  <si>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</si>
  <si>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</si>
  <si>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</si>
  <si>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</si>
  <si>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</si>
  <si>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</si>
  <si>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</si>
  <si>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</si>
  <si>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</si>
  <si>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</si>
  <si>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</si>
  <si>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</si>
  <si>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</si>
  <si>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</si>
  <si>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</si>
  <si>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</si>
  <si>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</si>
  <si>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</si>
  <si>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</si>
  <si>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</si>
  <si>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</si>
  <si>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</si>
  <si>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</si>
  <si>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</si>
  <si>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</si>
  <si>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</si>
  <si>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</si>
  <si>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</si>
  <si>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</si>
  <si>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</si>
  <si>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</si>
  <si>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</si>
  <si>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</si>
  <si>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</si>
  <si>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</si>
  <si>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</si>
  <si>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</si>
  <si>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</si>
  <si>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</si>
  <si>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</si>
  <si>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</si>
  <si>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</si>
  <si>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</si>
  <si>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</si>
  <si>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</si>
  <si>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</si>
  <si>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</si>
  <si>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</si>
  <si>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</si>
  <si>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</si>
  <si>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</si>
  <si>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</si>
  <si>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</si>
  <si>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</si>
  <si>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</si>
  <si>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</si>
  <si>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</si>
  <si>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</si>
  <si>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</si>
  <si>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</si>
  <si>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</si>
  <si>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</si>
  <si>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</si>
  <si>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</si>
  <si>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</si>
  <si>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</si>
  <si>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</si>
  <si>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</si>
  <si>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</si>
  <si>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</si>
  <si>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</si>
  <si>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</si>
  <si>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</si>
  <si>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</si>
  <si>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</si>
  <si>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</si>
  <si>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</si>
  <si>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</si>
  <si>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</si>
  <si>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</si>
  <si>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</si>
  <si>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</si>
  <si>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</si>
  <si>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</si>
  <si>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</si>
  <si>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</si>
  <si>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</si>
  <si>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</si>
  <si>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</si>
  <si>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</si>
  <si>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</si>
  <si>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</si>
  <si>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</si>
  <si>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</si>
  <si>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</si>
  <si>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</si>
  <si>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</si>
  <si>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</si>
  <si>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</si>
  <si>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</si>
  <si>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</si>
  <si>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</si>
  <si>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</si>
  <si>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</si>
  <si>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</si>
  <si>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</si>
  <si>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</si>
  <si>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</si>
  <si>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</si>
  <si>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</si>
  <si>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</si>
  <si>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</si>
  <si>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</si>
  <si>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</si>
  <si>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</si>
  <si>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</si>
  <si>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</si>
  <si>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</si>
  <si>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</si>
  <si>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</si>
  <si>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</si>
  <si>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</si>
  <si>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</si>
  <si>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</si>
  <si>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</si>
  <si>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</si>
  <si>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</si>
  <si>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</si>
  <si>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</si>
  <si>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</si>
  <si>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</si>
  <si>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</si>
  <si>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</si>
  <si>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</si>
  <si>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</si>
  <si>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</si>
  <si>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</si>
  <si>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</si>
  <si>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</si>
  <si>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</si>
  <si>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</si>
  <si>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</si>
  <si>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</si>
  <si>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</si>
  <si>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</si>
  <si>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</si>
  <si>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</si>
  <si>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</si>
  <si>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</si>
  <si>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</si>
  <si>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</si>
  <si>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</si>
  <si>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</si>
  <si>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</si>
  <si>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</si>
  <si>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</si>
  <si>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</si>
  <si>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</si>
  <si>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</si>
  <si>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</si>
  <si>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</si>
  <si>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</si>
  <si>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</si>
  <si>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</si>
  <si>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</si>
  <si>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</si>
  <si>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</si>
  <si>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</si>
  <si>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</si>
  <si>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</si>
  <si>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</si>
  <si>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</si>
  <si>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</si>
  <si>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</si>
  <si>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</si>
  <si>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</si>
  <si>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</si>
  <si>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</si>
  <si>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</si>
  <si>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</si>
  <si>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</si>
  <si>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</si>
  <si>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</si>
  <si>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</si>
  <si>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</si>
  <si>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</si>
  <si>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</si>
  <si>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</si>
  <si>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</si>
  <si>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</si>
  <si>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</si>
  <si>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</si>
  <si>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</si>
  <si>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</si>
  <si>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</si>
  <si>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</si>
  <si>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</si>
  <si>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</si>
  <si>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</si>
  <si>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</si>
  <si>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</si>
  <si>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</si>
  <si>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</si>
  <si>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</si>
  <si>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</si>
  <si>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</si>
  <si>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</si>
  <si>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</si>
  <si>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</si>
  <si>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</si>
  <si>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</si>
  <si>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</si>
  <si>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</si>
  <si>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</si>
  <si>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</si>
  <si>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</si>
  <si>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</si>
  <si>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</si>
  <si>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</si>
  <si>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</si>
  <si>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</si>
  <si>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</si>
  <si>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</si>
  <si>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</si>
  <si>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</si>
  <si>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</si>
  <si>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</si>
  <si>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</si>
  <si>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</si>
  <si>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</si>
  <si>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</si>
  <si>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</si>
  <si>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</si>
  <si>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</si>
  <si>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</si>
  <si>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</si>
  <si>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</si>
  <si>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</si>
  <si>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</si>
  <si>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</si>
  <si>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</si>
  <si>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</si>
  <si>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</si>
  <si>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</si>
  <si>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</si>
  <si>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</si>
  <si>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</si>
  <si>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</si>
  <si>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</si>
  <si>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</si>
  <si>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</si>
  <si>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</si>
  <si>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</si>
  <si>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</si>
  <si>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</si>
  <si>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</si>
  <si>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</si>
  <si>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</si>
  <si>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</si>
  <si>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</si>
  <si>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</si>
  <si>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</si>
  <si>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</si>
  <si>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</si>
  <si>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</si>
  <si>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</si>
  <si>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</si>
  <si>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</si>
  <si>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</si>
  <si>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</si>
  <si>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</si>
  <si>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</si>
  <si>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</si>
  <si>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</si>
  <si>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</si>
  <si>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</si>
  <si>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</si>
  <si>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</si>
  <si>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</si>
  <si>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</si>
  <si>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</si>
  <si>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</si>
  <si>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</si>
  <si>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</si>
  <si>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</si>
  <si>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</si>
  <si>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</si>
  <si>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</si>
  <si>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</si>
  <si>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</si>
  <si>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</si>
  <si>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</si>
  <si>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</si>
  <si>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</si>
  <si>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</si>
  <si>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</si>
  <si>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</si>
  <si>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</si>
  <si>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</si>
  <si>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</si>
  <si>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</si>
  <si>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</si>
  <si>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</si>
  <si>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</si>
  <si>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</si>
  <si>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</si>
  <si>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</si>
  <si>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</si>
  <si>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</si>
  <si>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</si>
  <si>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</si>
  <si>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</si>
  <si>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</si>
  <si>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</si>
  <si>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</si>
  <si>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</si>
  <si>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</si>
  <si>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</si>
  <si>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</si>
  <si>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</si>
  <si>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</si>
  <si>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</si>
  <si>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</si>
  <si>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</si>
  <si>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</si>
  <si>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</si>
  <si>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</si>
  <si>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</si>
  <si>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</si>
  <si>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</si>
  <si>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</si>
  <si>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</si>
  <si>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</si>
  <si>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</si>
  <si>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</si>
  <si>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</si>
  <si>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</si>
  <si>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</si>
  <si>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</si>
  <si>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</si>
  <si>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</si>
  <si>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</si>
  <si>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</si>
  <si>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</si>
  <si>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</si>
  <si>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</si>
  <si>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</si>
  <si>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</si>
  <si>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</si>
  <si>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</si>
  <si>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</si>
  <si>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</si>
  <si>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</si>
  <si>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</si>
  <si>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</si>
  <si>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</si>
  <si>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</si>
  <si>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</si>
  <si>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</si>
  <si>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</si>
  <si>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</si>
  <si>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</si>
  <si>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</si>
  <si>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</si>
  <si>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</si>
  <si>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</si>
  <si>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</si>
  <si>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</si>
  <si>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</si>
  <si>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</si>
  <si>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</si>
  <si>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</si>
  <si>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</si>
  <si>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</si>
  <si>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</si>
  <si>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</si>
  <si>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</si>
  <si>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</si>
  <si>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</si>
  <si>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</si>
  <si>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</si>
  <si>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</si>
  <si>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</si>
  <si>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</si>
  <si>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</si>
  <si>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</si>
  <si>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</si>
  <si>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</si>
  <si>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</si>
  <si>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</si>
  <si>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</si>
  <si>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</si>
  <si>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</si>
  <si>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</si>
  <si>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</si>
  <si>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</si>
  <si>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</si>
  <si>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</si>
  <si>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</si>
  <si>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</si>
  <si>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</si>
  <si>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</si>
  <si>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</si>
  <si>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</si>
  <si>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</si>
  <si>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</si>
  <si>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</si>
  <si>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</si>
  <si>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</si>
  <si>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</si>
  <si>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</si>
  <si>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</si>
  <si>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</si>
  <si>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</si>
  <si>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</si>
  <si>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</si>
  <si>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</si>
  <si>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</si>
  <si>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</si>
  <si>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</si>
  <si>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</si>
  <si>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</si>
  <si>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</si>
  <si>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</si>
  <si>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</si>
  <si>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</si>
  <si>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</si>
  <si>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</si>
  <si>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</si>
  <si>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</si>
  <si>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</si>
  <si>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</si>
  <si>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</si>
  <si>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</si>
  <si>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</si>
  <si>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</si>
  <si>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</si>
  <si>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</si>
  <si>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</si>
  <si>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</si>
  <si>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</si>
  <si>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</si>
  <si>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</si>
  <si>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</si>
  <si>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</si>
  <si>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</si>
  <si>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</si>
  <si>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</si>
  <si>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</si>
  <si>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</si>
  <si>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</si>
  <si>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</si>
  <si>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</si>
  <si>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</si>
  <si>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</si>
  <si>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</si>
  <si>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</si>
  <si>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</si>
  <si>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</si>
  <si>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</si>
  <si>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</si>
  <si>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</si>
  <si>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</si>
  <si>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</si>
  <si>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</si>
  <si>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</si>
  <si>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</si>
  <si>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</si>
  <si>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</si>
  <si>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</si>
  <si>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</si>
  <si>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</si>
  <si>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</si>
  <si>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</si>
  <si>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</si>
  <si>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</si>
  <si>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</si>
  <si>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</si>
  <si>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</si>
  <si>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</si>
  <si>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</si>
  <si>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</si>
  <si>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</si>
  <si>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</si>
  <si>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</si>
  <si>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</si>
  <si>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</si>
  <si>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</si>
  <si>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</si>
  <si>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</si>
  <si>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</si>
  <si>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</si>
  <si>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</si>
  <si>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</si>
  <si>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</si>
  <si>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</si>
  <si>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</si>
  <si>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</si>
  <si>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</si>
  <si>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</si>
  <si>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</si>
  <si>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</si>
  <si>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</si>
  <si>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</si>
  <si>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</si>
  <si>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</si>
  <si>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</si>
  <si>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</si>
  <si>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</si>
  <si>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</si>
  <si>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</si>
  <si>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</si>
  <si>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</si>
  <si>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</si>
  <si>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</si>
  <si>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</si>
  <si>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</si>
  <si>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</si>
  <si>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</si>
  <si>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</si>
  <si>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</si>
  <si>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</si>
  <si>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</si>
  <si>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</si>
  <si>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</si>
  <si>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</si>
  <si>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</si>
  <si>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</si>
  <si>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</si>
  <si>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</si>
  <si>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</si>
  <si>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</si>
  <si>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</si>
  <si>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</si>
  <si>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</si>
  <si>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</si>
  <si>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</si>
  <si>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</si>
  <si>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</si>
  <si>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</si>
  <si>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</si>
  <si>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</si>
  <si>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</si>
  <si>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</si>
  <si>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</si>
  <si>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</si>
  <si>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</si>
  <si>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</si>
  <si>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</si>
  <si>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</si>
  <si>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</si>
  <si>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</si>
  <si>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</si>
  <si>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</si>
  <si>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</si>
  <si>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</si>
  <si>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</si>
  <si>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</si>
  <si>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</si>
  <si>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</si>
  <si>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</si>
  <si>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</si>
  <si>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</si>
  <si>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</si>
  <si>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</si>
  <si>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</si>
  <si>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</si>
  <si>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</si>
  <si>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</si>
  <si>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</si>
  <si>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</si>
  <si>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</si>
  <si>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</si>
  <si>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</si>
  <si>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</si>
  <si>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</si>
  <si>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</si>
  <si>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</si>
  <si>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</si>
  <si>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</si>
  <si>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</si>
  <si>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</si>
  <si>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</si>
  <si>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</si>
  <si>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</si>
  <si>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</si>
  <si>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</si>
  <si>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</si>
  <si>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</si>
  <si>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</si>
  <si>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</si>
  <si>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</si>
  <si>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</si>
  <si>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</si>
  <si>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</si>
  <si>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</si>
  <si>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</si>
  <si>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</si>
  <si>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</si>
  <si>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</si>
  <si>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</si>
  <si>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</si>
  <si>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</si>
  <si>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</si>
  <si>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</si>
  <si>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</si>
  <si>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</si>
  <si>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</si>
  <si>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</si>
  <si>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</si>
  <si>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</si>
  <si>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</si>
  <si>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</si>
  <si>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</si>
  <si>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</si>
  <si>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</si>
  <si>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</si>
  <si>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</si>
  <si>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</si>
  <si>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</si>
  <si>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</si>
  <si>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</si>
  <si>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</si>
  <si>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</si>
  <si>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</si>
  <si>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</si>
  <si>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</si>
  <si>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</si>
  <si>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</si>
  <si>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</si>
  <si>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</si>
  <si>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</si>
  <si>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</si>
  <si>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</si>
  <si>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</si>
  <si>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</si>
  <si>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</si>
  <si>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</si>
  <si>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</si>
  <si>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</si>
  <si>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</si>
  <si>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</si>
  <si>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</si>
  <si>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</si>
  <si>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</si>
  <si>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</si>
  <si>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</si>
  <si>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</si>
  <si>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</si>
  <si>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</si>
  <si>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</si>
  <si>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</si>
  <si>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</si>
  <si>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</si>
  <si>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</si>
  <si>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</si>
  <si>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</si>
  <si>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</si>
  <si>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</si>
  <si>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</si>
  <si>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</si>
  <si>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</si>
  <si>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</si>
  <si>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</si>
  <si>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</si>
  <si>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</si>
  <si>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</si>
  <si>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</si>
  <si>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</si>
  <si>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</si>
  <si>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</si>
  <si>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</si>
  <si>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</si>
  <si>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</si>
  <si>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</si>
  <si>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</si>
  <si>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</si>
  <si>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</si>
  <si>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</si>
  <si>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</si>
  <si>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</si>
  <si>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</si>
  <si>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</si>
  <si>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</si>
  <si>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</si>
  <si>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</si>
  <si>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</si>
  <si>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</si>
  <si>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</si>
  <si>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</si>
  <si>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</si>
  <si>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</si>
  <si>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</si>
  <si>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</si>
  <si>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</si>
  <si>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</si>
  <si>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</si>
  <si>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</si>
  <si>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</si>
  <si>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</si>
  <si>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</si>
  <si>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</si>
  <si>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</si>
  <si>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</si>
  <si>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</si>
  <si>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</si>
  <si>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</si>
  <si>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</si>
  <si>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</si>
  <si>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</si>
  <si>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</si>
  <si>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</si>
  <si>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</si>
  <si>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</si>
  <si>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</si>
  <si>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</si>
  <si>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</si>
  <si>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</si>
  <si>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</si>
  <si>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</si>
  <si>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</si>
  <si>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</si>
  <si>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</si>
  <si>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</si>
  <si>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</si>
  <si>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</si>
  <si>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</si>
  <si>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</si>
  <si>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</si>
  <si>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</si>
  <si>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</si>
  <si>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</si>
  <si>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</si>
  <si>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</si>
  <si>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</si>
  <si>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</si>
  <si>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</si>
  <si>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</si>
  <si>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</si>
  <si>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</si>
  <si>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</si>
  <si>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</si>
  <si>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</si>
  <si>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</si>
  <si>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</si>
  <si>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</si>
  <si>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</si>
  <si>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</si>
  <si>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</si>
  <si>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</si>
  <si>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</si>
  <si>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</si>
  <si>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</si>
  <si>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</si>
  <si>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</si>
  <si>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</si>
  <si>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</si>
  <si>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</si>
  <si>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</si>
  <si>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</si>
  <si>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</si>
  <si>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</si>
  <si>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</si>
  <si>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</si>
  <si>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</si>
  <si>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</si>
  <si>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</si>
  <si>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</si>
  <si>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</si>
  <si>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</si>
  <si>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</si>
  <si>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</si>
  <si>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</si>
  <si>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</si>
  <si>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</si>
  <si>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</si>
  <si>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</si>
  <si>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</si>
  <si>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</si>
  <si>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</si>
  <si>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</si>
  <si>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</si>
  <si>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</si>
  <si>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</si>
  <si>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</si>
  <si>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</si>
  <si>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</si>
  <si>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</si>
  <si>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</si>
  <si>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</si>
  <si>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</si>
  <si>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</si>
  <si>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</si>
  <si>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</si>
  <si>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</si>
  <si>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</si>
  <si>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</si>
  <si>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</si>
  <si>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</si>
  <si>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</si>
  <si>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</si>
  <si>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</si>
  <si>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</si>
  <si>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</si>
  <si>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</si>
  <si>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</si>
  <si>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</si>
  <si>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</si>
  <si>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</si>
  <si>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</si>
  <si>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</si>
  <si>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</si>
  <si>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</si>
  <si>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</si>
  <si>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</si>
  <si>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</si>
  <si>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</si>
  <si>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</si>
  <si>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</si>
  <si>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</si>
  <si>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</si>
  <si>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</si>
  <si>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</si>
  <si>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</si>
  <si>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</si>
  <si>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</si>
  <si>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</si>
  <si>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</si>
  <si>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</si>
  <si>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</si>
  <si>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</si>
  <si>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</si>
  <si>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</si>
  <si>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</si>
  <si>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</si>
  <si>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</si>
  <si>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</si>
  <si>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</si>
  <si>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</si>
  <si>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</si>
  <si>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</si>
  <si>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</si>
  <si>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</si>
  <si>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</si>
  <si>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</si>
  <si>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</si>
  <si>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</si>
  <si>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</si>
  <si>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</si>
  <si>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</si>
  <si>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</si>
  <si>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</si>
  <si>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</si>
  <si>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</si>
  <si>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</si>
  <si>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</si>
  <si>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</si>
  <si>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</si>
  <si>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</si>
  <si>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</si>
  <si>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</si>
  <si>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</si>
  <si>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</si>
  <si>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</si>
  <si>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</si>
  <si>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</si>
  <si>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</si>
  <si>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</si>
  <si>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</si>
  <si>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</si>
  <si>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</si>
  <si>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</si>
  <si>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</si>
  <si>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</si>
  <si>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</si>
  <si>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</si>
  <si>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</si>
  <si>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</si>
  <si>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</si>
  <si>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</si>
  <si>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</si>
  <si>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</si>
  <si>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</si>
  <si>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</si>
  <si>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</si>
  <si>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</si>
  <si>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</si>
  <si>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</si>
  <si>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</si>
  <si>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</si>
  <si>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</si>
  <si>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</si>
  <si>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</si>
  <si>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</si>
  <si>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</si>
  <si>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</si>
  <si>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</si>
  <si>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</si>
  <si>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</si>
  <si>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</si>
  <si>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</si>
  <si>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</si>
  <si>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</si>
  <si>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</si>
  <si>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</si>
  <si>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</si>
  <si>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</si>
  <si>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</si>
  <si>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</si>
  <si>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</si>
  <si>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</si>
  <si>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</si>
  <si>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</si>
  <si>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</si>
  <si>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</si>
  <si>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</si>
  <si>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</si>
  <si>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</si>
  <si>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</si>
  <si>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</si>
  <si>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</si>
  <si>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</si>
  <si>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</si>
  <si>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</si>
  <si>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</si>
  <si>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</si>
  <si>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</si>
  <si>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</si>
  <si>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</si>
  <si>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</si>
  <si>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</si>
  <si>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</si>
  <si>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</si>
  <si>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</si>
  <si>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</si>
  <si>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</si>
  <si>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</si>
  <si>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</si>
  <si>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</si>
  <si>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</si>
  <si>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</si>
  <si>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</si>
  <si>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</si>
  <si>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</si>
  <si>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</si>
  <si>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</si>
  <si>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</si>
  <si>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</si>
  <si>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</si>
  <si>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</si>
  <si>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</si>
  <si>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</si>
  <si>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</si>
  <si>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</si>
  <si>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</si>
  <si>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</si>
  <si>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</si>
  <si>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</si>
  <si>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</si>
  <si>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</si>
  <si>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</si>
  <si>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</si>
  <si>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</si>
  <si>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</si>
  <si>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</si>
  <si>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</si>
  <si>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</si>
  <si>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</si>
  <si>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</si>
  <si>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</si>
  <si>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</si>
  <si>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</si>
  <si>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</si>
  <si>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</si>
  <si>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</si>
  <si>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</si>
  <si>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</si>
  <si>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</si>
  <si>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</si>
  <si>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</si>
  <si>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</si>
  <si>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</si>
  <si>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</si>
  <si>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</si>
  <si>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</si>
  <si>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</si>
  <si>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</si>
  <si>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</si>
  <si>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</si>
  <si>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</si>
  <si>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</si>
  <si>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</si>
  <si>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</si>
  <si>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</si>
  <si>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</si>
  <si>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</si>
  <si>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</si>
  <si>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</si>
  <si>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</si>
  <si>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</si>
  <si>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</si>
  <si>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</si>
  <si>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</si>
  <si>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</si>
  <si>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</si>
  <si>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</si>
  <si>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</si>
  <si>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</si>
  <si>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</si>
  <si>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</si>
  <si>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</si>
  <si>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</si>
  <si>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</si>
  <si>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</si>
  <si>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</si>
  <si>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</si>
  <si>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</si>
  <si>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</si>
  <si>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</si>
  <si>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</si>
  <si>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</si>
  <si>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</si>
  <si>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</si>
  <si>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</si>
  <si>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</si>
  <si>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</si>
  <si>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</si>
  <si>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</si>
  <si>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</si>
  <si>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</si>
  <si>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</si>
  <si>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</si>
  <si>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</si>
  <si>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</si>
  <si>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</si>
  <si>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</si>
  <si>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</si>
  <si>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</si>
  <si>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</si>
  <si>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</si>
  <si>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</si>
  <si>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</si>
  <si>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</si>
  <si>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</si>
  <si>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</si>
  <si>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</si>
  <si>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</si>
  <si>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</si>
  <si>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</si>
  <si>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</si>
  <si>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</si>
  <si>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</si>
  <si>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</si>
  <si>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</si>
  <si>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</si>
  <si>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</si>
  <si>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</si>
  <si>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</si>
  <si>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</si>
  <si>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</si>
  <si>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</si>
  <si>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</si>
  <si>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</si>
  <si>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</si>
  <si>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</si>
  <si>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</si>
  <si>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</si>
  <si>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</si>
  <si>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</si>
  <si>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</si>
  <si>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</si>
  <si>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</si>
  <si>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</si>
  <si>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</si>
  <si>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</si>
  <si>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</si>
  <si>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</si>
  <si>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</si>
  <si>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</si>
  <si>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</si>
  <si>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</si>
  <si>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</si>
  <si>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</si>
  <si>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</si>
  <si>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</si>
  <si>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</si>
  <si>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</si>
  <si>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</si>
  <si>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</si>
  <si>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</si>
  <si>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</si>
  <si>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</si>
  <si>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</si>
  <si>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</si>
  <si>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</si>
  <si>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</si>
  <si>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</si>
  <si>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</si>
  <si>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</si>
  <si>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</si>
  <si>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</si>
  <si>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</si>
  <si>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</si>
  <si>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</si>
  <si>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</si>
  <si>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</si>
  <si>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</si>
  <si>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</si>
  <si>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</si>
  <si>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</si>
  <si>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</si>
  <si>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</si>
  <si>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</si>
  <si>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</si>
  <si>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</si>
  <si>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</si>
  <si>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</si>
  <si>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</si>
  <si>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</si>
  <si>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</si>
  <si>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</si>
  <si>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</si>
  <si>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</si>
  <si>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</si>
  <si>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</si>
  <si>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</si>
  <si>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</si>
  <si>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</si>
  <si>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</si>
  <si>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</si>
  <si>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</si>
  <si>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</si>
  <si>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</si>
  <si>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</si>
  <si>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</si>
  <si>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</si>
  <si>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</si>
  <si>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</si>
  <si>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</si>
  <si>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</si>
  <si>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</si>
  <si>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</si>
  <si>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</si>
  <si>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</si>
  <si>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</si>
  <si>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</si>
  <si>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</si>
  <si>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</si>
  <si>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</si>
  <si>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</si>
  <si>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</si>
  <si>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</si>
  <si>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</si>
  <si>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</si>
  <si>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</si>
  <si>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</si>
  <si>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</si>
  <si>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</si>
  <si>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</si>
  <si>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</si>
  <si>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</si>
  <si>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</si>
  <si>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</si>
  <si>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</si>
  <si>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</si>
  <si>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</si>
  <si>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</si>
  <si>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</si>
  <si>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</si>
  <si>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</si>
  <si>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</si>
  <si>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</si>
  <si>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</si>
  <si>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</si>
  <si>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</si>
  <si>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</si>
  <si>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</si>
  <si>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</si>
  <si>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</si>
  <si>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</si>
  <si>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</si>
  <si>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</si>
  <si>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</si>
  <si>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</si>
  <si>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</si>
  <si>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</si>
  <si>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</si>
  <si>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</si>
  <si>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</si>
  <si>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</si>
  <si>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</si>
  <si>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</si>
  <si>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</si>
  <si>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</si>
  <si>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</si>
  <si>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</si>
  <si>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</si>
  <si>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</si>
  <si>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</si>
  <si>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</si>
  <si>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</si>
  <si>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</si>
  <si>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</si>
  <si>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</si>
  <si>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</si>
  <si>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</si>
  <si>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</si>
  <si>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</si>
  <si>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</si>
  <si>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</si>
  <si>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</si>
  <si>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</si>
  <si>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</si>
  <si>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</si>
  <si>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</si>
  <si>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</si>
  <si>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</si>
  <si>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</si>
  <si>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</si>
  <si>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</si>
  <si>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</si>
  <si>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</si>
  <si>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</si>
  <si>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</si>
  <si>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</si>
  <si>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</si>
  <si>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</si>
  <si>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</si>
  <si>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</si>
  <si>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</si>
  <si>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</si>
  <si>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</si>
  <si>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</si>
  <si>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</si>
  <si>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</si>
  <si>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</si>
  <si>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</si>
  <si>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</si>
  <si>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</si>
  <si>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</si>
  <si>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</si>
  <si>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</si>
  <si>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</si>
  <si>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</si>
  <si>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</si>
  <si>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</si>
  <si>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</si>
  <si>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</si>
  <si>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</si>
  <si>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</si>
  <si>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</si>
  <si>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</si>
  <si>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</si>
  <si>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</si>
  <si>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</si>
  <si>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</si>
  <si>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</si>
  <si>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</si>
  <si>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</si>
  <si>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</si>
  <si>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</si>
  <si>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</si>
  <si>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</si>
  <si>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</si>
  <si>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</si>
  <si>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</si>
  <si>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</si>
  <si>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</si>
  <si>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</si>
  <si>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</si>
  <si>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</si>
  <si>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</si>
  <si>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</si>
  <si>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</si>
  <si>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</si>
  <si>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</si>
  <si>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</si>
  <si>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</si>
  <si>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</si>
  <si>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</si>
  <si>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</si>
  <si>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</si>
  <si>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</si>
  <si>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</si>
  <si>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</si>
  <si>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</si>
  <si>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</si>
  <si>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</si>
  <si>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</si>
  <si>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</si>
  <si>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</si>
  <si>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</si>
  <si>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</si>
  <si>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</si>
  <si>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</si>
  <si>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</si>
  <si>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</si>
  <si>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</si>
  <si>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</si>
  <si>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</si>
  <si>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</si>
  <si>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</si>
  <si>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</si>
  <si>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</si>
  <si>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</si>
  <si>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</si>
  <si>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</si>
  <si>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</si>
  <si>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</si>
  <si>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</si>
  <si>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</si>
  <si>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</si>
  <si>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</si>
  <si>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</si>
  <si>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</si>
  <si>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</si>
  <si>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</si>
  <si>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</si>
  <si>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</si>
  <si>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</si>
  <si>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</si>
  <si>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</si>
  <si>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</si>
  <si>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</si>
  <si>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</si>
  <si>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</si>
  <si>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</si>
  <si>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</si>
  <si>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</si>
  <si>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</si>
  <si>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</si>
  <si>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</si>
  <si>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</si>
  <si>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</si>
  <si>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</si>
  <si>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</si>
  <si>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</si>
  <si>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</si>
  <si>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</si>
  <si>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</si>
  <si>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</si>
  <si>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</si>
  <si>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</si>
  <si>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</si>
  <si>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</si>
  <si>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</si>
  <si>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</si>
  <si>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</si>
  <si>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</si>
  <si>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</si>
  <si>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</si>
  <si>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</si>
  <si>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</si>
  <si>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</si>
  <si>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</si>
  <si>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</si>
  <si>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</si>
  <si>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</si>
  <si>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</si>
  <si>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</si>
  <si>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</si>
  <si>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</si>
  <si>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</si>
  <si>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</si>
  <si>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</si>
  <si>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</si>
  <si>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</si>
  <si>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</si>
  <si>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</si>
  <si>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</si>
  <si>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</si>
  <si>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</si>
  <si>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</si>
  <si>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</si>
  <si>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</si>
  <si>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</si>
  <si>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</si>
  <si>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</si>
  <si>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</si>
  <si>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</si>
  <si>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</si>
  <si>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</si>
  <si>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</si>
  <si>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</si>
  <si>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</si>
  <si>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</si>
  <si>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</si>
  <si>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</si>
  <si>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</si>
  <si>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</si>
  <si>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</si>
  <si>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</si>
  <si>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</si>
  <si>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</si>
  <si>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</si>
  <si>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</si>
  <si>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</si>
  <si>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</si>
  <si>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</si>
  <si>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</si>
  <si>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</si>
  <si>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</si>
  <si>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</si>
  <si>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</si>
  <si>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</si>
  <si>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</si>
  <si>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</si>
  <si>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</si>
  <si>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</si>
  <si>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</si>
  <si>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</si>
  <si>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</si>
  <si>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</si>
  <si>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</si>
  <si>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</si>
  <si>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</si>
  <si>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</si>
  <si>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</si>
  <si>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</si>
  <si>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</si>
  <si>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</si>
  <si>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</si>
  <si>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</si>
  <si>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</si>
  <si>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</si>
  <si>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</si>
  <si>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</si>
  <si>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</si>
  <si>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</si>
  <si>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</si>
  <si>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</si>
  <si>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</si>
  <si>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</si>
  <si>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</si>
  <si>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</si>
  <si>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</si>
  <si>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</si>
  <si>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</si>
  <si>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</si>
  <si>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</si>
  <si>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</si>
  <si>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</si>
  <si>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</si>
  <si>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</si>
  <si>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</si>
  <si>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</si>
  <si>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</si>
  <si>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</si>
  <si>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</si>
  <si>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</si>
  <si>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</si>
  <si>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</si>
  <si>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</si>
  <si>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</si>
  <si>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</si>
  <si>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</si>
  <si>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</si>
  <si>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</si>
  <si>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</si>
  <si>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</si>
  <si>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</si>
  <si>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</si>
  <si>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</si>
  <si>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</si>
  <si>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</si>
  <si>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</si>
  <si>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</si>
  <si>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</si>
  <si>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</si>
  <si>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</si>
  <si>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</si>
  <si>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</si>
  <si>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</si>
  <si>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</si>
  <si>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</si>
  <si>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</si>
  <si>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</si>
  <si>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</si>
  <si>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</si>
  <si>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</si>
  <si>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</si>
  <si>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</si>
  <si>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</si>
  <si>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</si>
  <si>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</si>
  <si>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</si>
  <si>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</si>
  <si>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</si>
  <si>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</si>
  <si>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</si>
  <si>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</si>
  <si>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</si>
  <si>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</si>
  <si>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</si>
  <si>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</si>
  <si>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</si>
  <si>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</si>
  <si>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</si>
  <si>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</si>
  <si>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</si>
  <si>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</si>
  <si>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</si>
  <si>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</si>
  <si>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</si>
  <si>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</si>
  <si>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</si>
  <si>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</si>
  <si>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</si>
  <si>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</si>
  <si>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</si>
  <si>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</si>
  <si>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</si>
  <si>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</si>
  <si>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</si>
  <si>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</si>
  <si>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</si>
  <si>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</si>
  <si>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</si>
  <si>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</si>
  <si>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</si>
  <si>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</si>
  <si>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</si>
  <si>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</si>
  <si>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</si>
  <si>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</si>
  <si>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</si>
  <si>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</si>
  <si>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</si>
  <si>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</si>
  <si>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</si>
  <si>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</si>
  <si>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</si>
  <si>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</si>
  <si>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</si>
  <si>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</si>
  <si>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</si>
  <si>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</si>
  <si>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</si>
  <si>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</si>
  <si>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</si>
  <si>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</si>
  <si>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</si>
  <si>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</si>
  <si>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</si>
  <si>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</si>
  <si>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</si>
  <si>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</si>
  <si>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</si>
  <si>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</si>
  <si>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</si>
  <si>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</si>
  <si>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</si>
  <si>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</si>
  <si>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</si>
  <si>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</si>
  <si>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</si>
  <si>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</si>
  <si>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</si>
  <si>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</si>
  <si>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</si>
  <si>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</si>
  <si>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</si>
  <si>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</si>
  <si>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</si>
  <si>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</si>
  <si>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</si>
  <si>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</si>
  <si>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</si>
  <si>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</si>
  <si>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</si>
  <si>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</si>
  <si>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</si>
  <si>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</si>
  <si>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</si>
  <si>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</si>
  <si>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</si>
  <si>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</si>
  <si>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</si>
  <si>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</si>
  <si>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</si>
  <si>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</si>
  <si>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</si>
  <si>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</si>
  <si>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</si>
  <si>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</si>
  <si>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</si>
  <si>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</si>
  <si>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</si>
  <si>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</si>
  <si>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</si>
  <si>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</si>
  <si>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</si>
  <si>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</si>
  <si>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</si>
  <si>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</si>
  <si>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</si>
  <si>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</si>
  <si>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</si>
  <si>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</si>
  <si>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</si>
  <si>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</si>
  <si>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</si>
  <si>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</si>
  <si>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</si>
  <si>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</si>
  <si>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</si>
  <si>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</si>
  <si>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</si>
  <si>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</si>
  <si>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</si>
  <si>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</si>
  <si>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</si>
  <si>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</si>
  <si>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</si>
  <si>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</si>
  <si>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</si>
  <si>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</si>
  <si>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</si>
  <si>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</si>
  <si>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</si>
  <si>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</si>
  <si>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</si>
  <si>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</si>
  <si>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</si>
  <si>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</si>
  <si>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</si>
  <si>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</si>
  <si>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</si>
  <si>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</si>
  <si>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</si>
  <si>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</si>
  <si>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</si>
  <si>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</si>
  <si>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</si>
  <si>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</si>
  <si>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</si>
  <si>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</si>
  <si>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</si>
  <si>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</si>
  <si>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</si>
  <si>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</si>
  <si>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</si>
  <si>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</si>
  <si>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</si>
  <si>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</si>
  <si>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</si>
  <si>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</si>
  <si>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</si>
  <si>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</si>
  <si>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</si>
  <si>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</si>
  <si>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</si>
  <si>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</si>
  <si>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</si>
  <si>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</si>
  <si>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</si>
  <si>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</si>
  <si>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</si>
  <si>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</si>
  <si>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</si>
  <si>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</si>
  <si>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</si>
  <si>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</si>
  <si>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</si>
  <si>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</si>
  <si>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</si>
  <si>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</si>
  <si>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</si>
  <si>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</si>
  <si>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</si>
  <si>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</si>
  <si>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</si>
  <si>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</si>
  <si>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</si>
  <si>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</si>
  <si>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</si>
  <si>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</si>
  <si>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</si>
  <si>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</si>
  <si>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</si>
  <si>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</si>
  <si>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</si>
  <si>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</si>
  <si>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</si>
  <si>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</si>
  <si>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</si>
  <si>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</si>
  <si>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</si>
  <si>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</si>
  <si>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</si>
  <si>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</si>
  <si>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</si>
  <si>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</si>
  <si>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</si>
  <si>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</si>
  <si>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</si>
  <si>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</si>
  <si>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</si>
  <si>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</si>
  <si>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</si>
  <si>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</si>
  <si>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</si>
  <si>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</si>
  <si>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</si>
  <si>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</si>
  <si>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</si>
  <si>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</si>
  <si>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</si>
  <si>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</si>
  <si>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</si>
  <si>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</si>
  <si>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</si>
  <si>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</si>
  <si>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</si>
  <si>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</si>
  <si>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</si>
  <si>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</si>
  <si>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</si>
  <si>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</si>
  <si>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</si>
  <si>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</si>
  <si>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</si>
  <si>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</si>
  <si>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</si>
  <si>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</si>
  <si>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</si>
  <si>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</si>
  <si>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</si>
  <si>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</si>
  <si>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</si>
  <si>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</si>
  <si>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</si>
  <si>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</si>
  <si>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</si>
  <si>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</si>
  <si>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</si>
  <si>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</si>
  <si>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</si>
  <si>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</si>
  <si>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</si>
  <si>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</si>
  <si>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</si>
  <si>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</si>
  <si>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</si>
  <si>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</si>
  <si>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</si>
  <si>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</si>
  <si>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</si>
  <si>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</si>
  <si>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</si>
  <si>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</si>
  <si>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</si>
  <si>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</si>
  <si>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</si>
  <si>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</si>
  <si>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</si>
  <si>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</si>
  <si>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</si>
  <si>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</si>
  <si>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</si>
  <si>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</si>
  <si>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</si>
  <si>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</si>
  <si>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</si>
  <si>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</si>
  <si>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</si>
  <si>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</si>
  <si>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</si>
  <si>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</si>
  <si>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</si>
  <si>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</si>
  <si>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</si>
  <si>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</si>
  <si>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</si>
  <si>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</si>
  <si>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</si>
  <si>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</si>
  <si>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</si>
  <si>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</si>
  <si>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</si>
  <si>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</si>
  <si>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</si>
  <si>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</si>
  <si>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</si>
  <si>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</si>
  <si>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</si>
  <si>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</si>
  <si>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</si>
  <si>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</si>
  <si>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</si>
  <si>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</si>
  <si>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</si>
  <si>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</si>
  <si>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</si>
  <si>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</si>
  <si>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</si>
  <si>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</si>
  <si>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</si>
  <si>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</si>
  <si>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</si>
  <si>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</si>
  <si>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</si>
  <si>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</si>
  <si>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</si>
  <si>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</si>
  <si>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</si>
  <si>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</si>
  <si>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</si>
  <si>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</si>
  <si>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</si>
  <si>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</si>
  <si>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</si>
  <si>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</si>
  <si>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</si>
  <si>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</si>
  <si>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</si>
  <si>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</si>
  <si>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</si>
  <si>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</si>
  <si>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</si>
  <si>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</si>
  <si>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</si>
  <si>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</si>
  <si>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</si>
  <si>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</si>
  <si>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</si>
  <si>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</si>
  <si>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</si>
  <si>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</si>
  <si>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</si>
  <si>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</si>
  <si>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</si>
  <si>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</si>
  <si>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</si>
  <si>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</si>
  <si>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</si>
  <si>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</si>
  <si>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</si>
  <si>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</si>
  <si>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</si>
  <si>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</si>
  <si>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</si>
  <si>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</si>
  <si>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</si>
  <si>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</si>
  <si>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</si>
  <si>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</si>
  <si>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</si>
  <si>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</si>
  <si>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</si>
  <si>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</si>
  <si>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</si>
  <si>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</si>
  <si>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</si>
  <si>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</si>
  <si>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</si>
  <si>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</si>
  <si>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</si>
  <si>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</si>
  <si>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</si>
  <si>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</si>
  <si>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</si>
  <si>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</si>
  <si>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</si>
  <si>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</si>
  <si>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</si>
  <si>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</si>
  <si>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</si>
  <si>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</si>
  <si>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</si>
  <si>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</si>
  <si>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</si>
  <si>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</si>
  <si>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</si>
  <si>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</si>
  <si>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</si>
  <si>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</si>
  <si>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</si>
  <si>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</si>
  <si>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</si>
  <si>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</si>
  <si>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</si>
  <si>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</si>
  <si>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</si>
  <si>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</si>
  <si>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</si>
  <si>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</si>
  <si>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</si>
  <si>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</si>
  <si>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</si>
  <si>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</si>
  <si>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</si>
  <si>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</si>
  <si>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</si>
  <si>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</si>
  <si>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</si>
  <si>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</si>
  <si>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</si>
  <si>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</si>
  <si>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</si>
  <si>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</si>
  <si>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</si>
  <si>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</si>
  <si>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</si>
  <si>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</si>
  <si>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</si>
  <si>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</si>
  <si>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</si>
  <si>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</si>
  <si>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</si>
  <si>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</si>
  <si>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</si>
  <si>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</si>
  <si>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</si>
  <si>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</si>
  <si>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</si>
  <si>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</si>
  <si>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</si>
  <si>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</si>
  <si>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</si>
  <si>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</si>
  <si>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</si>
  <si>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</si>
  <si>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</si>
  <si>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</si>
  <si>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</si>
  <si>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</si>
  <si>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</si>
  <si>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</si>
  <si>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</si>
  <si>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</si>
  <si>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</si>
  <si>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</si>
  <si>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</si>
  <si>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</si>
  <si>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</si>
  <si>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</si>
  <si>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</si>
  <si>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</si>
  <si>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</si>
  <si>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</si>
  <si>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</si>
  <si>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</si>
  <si>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</si>
  <si>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</si>
  <si>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</si>
  <si>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</si>
  <si>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</si>
  <si>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</si>
  <si>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</si>
  <si>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</si>
  <si>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</si>
  <si>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</si>
  <si>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</si>
  <si>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</si>
  <si>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</si>
  <si>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</si>
  <si>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</si>
  <si>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</si>
  <si>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</si>
  <si>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</si>
  <si>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</si>
  <si>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</si>
  <si>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</si>
  <si>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</si>
  <si>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</si>
  <si>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</si>
  <si>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</si>
  <si>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</si>
  <si>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</si>
  <si>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</si>
  <si>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</si>
  <si>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</si>
  <si>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</si>
  <si>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</si>
  <si>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</si>
  <si>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</si>
  <si>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</si>
  <si>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</si>
  <si>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</si>
  <si>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</si>
  <si>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</si>
  <si>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</si>
  <si>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</si>
  <si>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</si>
  <si>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</si>
  <si>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</si>
  <si>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</si>
  <si>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</si>
  <si>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</si>
  <si>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</si>
  <si>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</si>
  <si>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</si>
  <si>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</si>
  <si>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</si>
  <si>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</si>
  <si>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</si>
  <si>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</si>
  <si>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</si>
  <si>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</si>
  <si>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</si>
  <si>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</si>
  <si>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</si>
  <si>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</si>
  <si>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</si>
  <si>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</si>
  <si>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</si>
  <si>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</si>
  <si>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</si>
  <si>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</si>
  <si>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</si>
  <si>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</si>
  <si>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</si>
  <si>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</si>
  <si>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</si>
  <si>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</si>
  <si>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</si>
  <si>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</si>
  <si>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</si>
  <si>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</si>
  <si>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</si>
  <si>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</si>
  <si>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</si>
  <si>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</si>
  <si>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</si>
  <si>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</si>
  <si>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</si>
  <si>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</si>
  <si>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</si>
  <si>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</si>
  <si>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</si>
  <si>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</si>
  <si>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</si>
  <si>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</si>
  <si>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</si>
  <si>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</si>
  <si>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</si>
  <si>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</si>
  <si>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</si>
  <si>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</si>
  <si>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</si>
  <si>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</si>
  <si>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</si>
  <si>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</si>
  <si>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</si>
  <si>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</si>
  <si>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</si>
  <si>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</si>
  <si>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</si>
  <si>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</si>
  <si>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</si>
  <si>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</si>
  <si>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</si>
  <si>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</si>
  <si>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</si>
  <si>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</si>
  <si>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</si>
  <si>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</si>
  <si>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</si>
  <si>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</si>
  <si>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</si>
  <si>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</si>
  <si>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</si>
  <si>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</si>
  <si>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</si>
  <si>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</si>
  <si>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</si>
  <si>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</si>
  <si>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</si>
  <si>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</si>
  <si>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</si>
  <si>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</si>
  <si>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</si>
  <si>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</si>
  <si>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</si>
  <si>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</si>
  <si>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</si>
  <si>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</si>
  <si>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</si>
  <si>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</si>
  <si>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</si>
  <si>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</si>
  <si>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</si>
  <si>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</si>
  <si>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</si>
  <si>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</si>
  <si>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</si>
  <si>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</si>
  <si>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</si>
  <si>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</si>
  <si>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</si>
  <si>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</si>
  <si>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</si>
  <si>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</si>
  <si>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</si>
  <si>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</si>
  <si>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</si>
  <si>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</si>
  <si>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</si>
  <si>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</si>
  <si>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</si>
  <si>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</si>
  <si>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</si>
  <si>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</si>
  <si>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</si>
  <si>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</si>
  <si>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</si>
  <si>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</si>
  <si>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</si>
  <si>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</si>
  <si>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</si>
  <si>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</si>
  <si>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</si>
  <si>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</si>
  <si>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</si>
  <si>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</si>
  <si>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</si>
  <si>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</si>
  <si>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</si>
  <si>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</si>
  <si>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</si>
  <si>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</si>
  <si>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</si>
  <si>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</si>
  <si>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</si>
  <si>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</si>
  <si>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</si>
  <si>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</si>
  <si>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</si>
  <si>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</si>
  <si>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</si>
  <si>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</si>
  <si>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</si>
  <si>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</si>
  <si>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</si>
  <si>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</si>
  <si>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</si>
  <si>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</si>
  <si>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</si>
  <si>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</si>
  <si>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</si>
  <si>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</si>
  <si>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</si>
  <si>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</si>
  <si>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</si>
  <si>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</si>
  <si>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</si>
  <si>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</si>
  <si>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</si>
  <si>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</si>
  <si>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</si>
  <si>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</si>
  <si>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</si>
  <si>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</si>
  <si>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</si>
  <si>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</si>
  <si>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</si>
  <si>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</si>
  <si>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</si>
  <si>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</si>
  <si>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</si>
  <si>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</si>
  <si>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</si>
  <si>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</si>
  <si>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</si>
  <si>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</si>
  <si>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</si>
  <si>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</si>
  <si>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</si>
  <si>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</si>
  <si>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</si>
  <si>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</si>
  <si>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</si>
  <si>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</si>
  <si>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</si>
  <si>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</si>
  <si>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</si>
  <si>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</si>
  <si>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</si>
  <si>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</si>
  <si>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</si>
  <si>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</si>
  <si>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</si>
  <si>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</si>
  <si>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</si>
  <si>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</si>
  <si>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</si>
  <si>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</si>
  <si>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</si>
  <si>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</si>
  <si>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</si>
  <si>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</si>
  <si>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</si>
  <si>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</si>
  <si>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</si>
  <si>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</si>
  <si>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</si>
  <si>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</si>
  <si>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</si>
  <si>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</si>
  <si>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</si>
  <si>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</si>
  <si>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</si>
  <si>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</si>
  <si>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</si>
  <si>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</si>
  <si>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</si>
  <si>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</si>
  <si>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</si>
  <si>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</si>
  <si>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</si>
  <si>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</si>
  <si>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</si>
  <si>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</si>
  <si>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</si>
  <si>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</si>
  <si>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</si>
  <si>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</si>
  <si>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</si>
  <si>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</si>
  <si>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</si>
  <si>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</si>
  <si>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</si>
  <si>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</si>
  <si>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</si>
  <si>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</si>
  <si>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</si>
  <si>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</si>
  <si>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</si>
  <si>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</si>
  <si>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</si>
  <si>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</si>
  <si>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</si>
  <si>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</si>
  <si>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</si>
  <si>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</si>
  <si>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</si>
  <si>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</si>
  <si>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</si>
  <si>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</si>
  <si>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</si>
  <si>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</si>
  <si>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</si>
  <si>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</si>
  <si>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</si>
  <si>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</si>
  <si>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</si>
  <si>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</si>
  <si>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</si>
  <si>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</si>
  <si>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</si>
  <si>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</si>
  <si>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</si>
  <si>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</si>
  <si>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</si>
  <si>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</si>
  <si>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</si>
  <si>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</si>
  <si>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</si>
  <si>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</si>
  <si>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</si>
  <si>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</si>
  <si>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</si>
  <si>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</si>
  <si>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</si>
  <si>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</si>
  <si>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</si>
  <si>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</si>
  <si>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</si>
  <si>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</si>
  <si>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</si>
  <si>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</si>
  <si>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</si>
  <si>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</si>
  <si>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</si>
  <si>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</si>
  <si>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</si>
  <si>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</si>
  <si>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</si>
  <si>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</si>
  <si>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</si>
  <si>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</si>
  <si>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</si>
  <si>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</si>
  <si>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</si>
  <si>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</si>
  <si>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</si>
  <si>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</si>
  <si>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</si>
  <si>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</si>
  <si>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</si>
  <si>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</si>
  <si>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</si>
  <si>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</si>
  <si>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</si>
  <si>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</si>
  <si>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</si>
  <si>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</si>
  <si>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</si>
  <si>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</si>
  <si>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</si>
  <si>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</si>
  <si>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</si>
  <si>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</si>
  <si>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</si>
  <si>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</si>
  <si>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</si>
  <si>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</si>
  <si>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</si>
  <si>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</si>
  <si>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</si>
  <si>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</si>
  <si>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</si>
  <si>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</si>
  <si>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</si>
  <si>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</si>
  <si>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</si>
  <si>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</si>
  <si>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</si>
  <si>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</si>
  <si>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</si>
  <si>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</si>
  <si>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</si>
  <si>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</si>
  <si>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</si>
  <si>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</si>
  <si>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</si>
  <si>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</si>
  <si>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</si>
  <si>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</si>
  <si>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</si>
  <si>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</si>
  <si>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</si>
  <si>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</si>
  <si>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</si>
  <si>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</si>
  <si>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</si>
  <si>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</si>
  <si>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</si>
  <si>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</si>
  <si>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</si>
  <si>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</si>
  <si>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</si>
  <si>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</si>
  <si>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</si>
  <si>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</si>
  <si>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</si>
  <si>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</si>
  <si>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</si>
  <si>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</si>
  <si>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</si>
  <si>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</si>
  <si>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</si>
  <si>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</si>
  <si>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</si>
  <si>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</si>
  <si>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</si>
  <si>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</si>
  <si>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</si>
  <si>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</si>
  <si>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</si>
  <si>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</si>
  <si>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</si>
  <si>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</si>
  <si>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</si>
  <si>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</si>
  <si>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</si>
  <si>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</si>
  <si>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</si>
  <si>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</si>
  <si>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</si>
  <si>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</si>
  <si>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</si>
  <si>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</si>
  <si>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</si>
  <si>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</si>
  <si>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</si>
  <si>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</si>
  <si>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</si>
  <si>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</si>
  <si>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</si>
  <si>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</si>
  <si>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</si>
  <si>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</si>
  <si>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</si>
  <si>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</si>
  <si>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</si>
  <si>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</si>
  <si>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</si>
  <si>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</si>
  <si>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</si>
  <si>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</si>
  <si>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</si>
  <si>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</si>
  <si>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</si>
  <si>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</si>
  <si>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</si>
  <si>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</si>
  <si>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</si>
  <si>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</si>
  <si>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</si>
  <si>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</si>
  <si>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</si>
  <si>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</si>
  <si>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</si>
  <si>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</si>
  <si>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</si>
  <si>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</si>
  <si>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</si>
  <si>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</si>
  <si>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</si>
  <si>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</si>
  <si>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</si>
  <si>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</si>
  <si>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</si>
  <si>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</si>
  <si>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</si>
  <si>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</si>
  <si>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</si>
  <si>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</si>
  <si>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</si>
  <si>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</si>
  <si>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</si>
  <si>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</si>
  <si>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</si>
  <si>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</si>
  <si>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</si>
  <si>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</si>
  <si>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</si>
  <si>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</si>
  <si>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</si>
  <si>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</si>
  <si>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</si>
  <si>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</si>
  <si>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</si>
  <si>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</si>
  <si>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</si>
  <si>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</si>
  <si>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</si>
  <si>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</si>
  <si>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</si>
  <si>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</si>
  <si>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</si>
  <si>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</si>
  <si>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</si>
  <si>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</si>
  <si>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</si>
  <si>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</si>
  <si>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</si>
  <si>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</si>
  <si>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</si>
  <si>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</si>
  <si>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</si>
  <si>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</si>
  <si>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</si>
  <si>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</si>
  <si>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</si>
  <si>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</si>
  <si>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</si>
  <si>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</si>
  <si>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</si>
  <si>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</si>
  <si>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</si>
  <si>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</si>
  <si>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</si>
  <si>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</si>
  <si>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</si>
  <si>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</si>
  <si>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</si>
  <si>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</si>
  <si>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</si>
  <si>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</si>
  <si>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</si>
  <si>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</si>
  <si>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</si>
  <si>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</si>
  <si>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</si>
  <si>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</si>
  <si>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</si>
  <si>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</si>
  <si>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</si>
  <si>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</si>
  <si>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</si>
  <si>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</si>
  <si>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</si>
  <si>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</si>
  <si>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</si>
  <si>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</si>
  <si>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</si>
  <si>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</si>
  <si>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</si>
  <si>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</si>
  <si>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</si>
  <si>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</si>
  <si>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</si>
  <si>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</si>
  <si>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</si>
  <si>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</si>
  <si>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</si>
  <si>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</si>
  <si>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</si>
  <si>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</si>
  <si>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</si>
  <si>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</si>
  <si>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</si>
  <si>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</si>
  <si>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</si>
  <si>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</si>
  <si>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</si>
  <si>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</si>
  <si>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</si>
  <si>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</si>
  <si>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</si>
  <si>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</si>
  <si>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</si>
  <si>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</si>
  <si>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</si>
  <si>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</si>
  <si>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</si>
  <si>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</si>
  <si>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</si>
  <si>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</si>
  <si>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</si>
  <si>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</si>
  <si>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</si>
  <si>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</si>
  <si>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</si>
  <si>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</si>
  <si>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</si>
  <si>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</si>
  <si>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</si>
  <si>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</si>
  <si>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</si>
  <si>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</si>
  <si>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</si>
  <si>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</si>
  <si>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</si>
  <si>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</si>
  <si>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</si>
  <si>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</si>
  <si>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</si>
  <si>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</si>
  <si>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</si>
  <si>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</si>
  <si>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</si>
  <si>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</si>
  <si>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</si>
  <si>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</si>
  <si>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</si>
  <si>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</si>
  <si>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</si>
  <si>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</si>
  <si>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</si>
  <si>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</si>
  <si>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</si>
  <si>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</si>
  <si>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</si>
  <si>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</si>
  <si>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</si>
  <si>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</si>
  <si>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</si>
  <si>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</si>
  <si>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</si>
  <si>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</si>
  <si>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</si>
  <si>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</si>
  <si>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</si>
  <si>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</si>
  <si>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</si>
  <si>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</si>
  <si>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</si>
  <si>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</si>
  <si>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</si>
  <si>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</si>
  <si>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</si>
  <si>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</si>
  <si>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</si>
  <si>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</si>
  <si>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</si>
  <si>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</si>
  <si>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</si>
  <si>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</si>
  <si>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</si>
  <si>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</si>
  <si>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</si>
  <si>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</si>
  <si>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</si>
  <si>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</si>
  <si>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</si>
  <si>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</si>
  <si>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</si>
  <si>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</si>
  <si>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</si>
  <si>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</si>
  <si>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</si>
  <si>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</si>
  <si>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</si>
  <si>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</si>
  <si>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</si>
  <si>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</si>
  <si>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</si>
  <si>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</si>
  <si>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</si>
  <si>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</si>
  <si>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</si>
  <si>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</si>
  <si>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</si>
  <si>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</si>
  <si>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</si>
  <si>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</si>
  <si>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</si>
  <si>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</si>
  <si>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</si>
  <si>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</si>
  <si>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</si>
  <si>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</si>
  <si>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</si>
  <si>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</si>
  <si>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</si>
  <si>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</si>
  <si>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</si>
  <si>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</si>
  <si>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</si>
  <si>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</si>
  <si>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</si>
  <si>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</si>
  <si>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</si>
  <si>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</si>
  <si>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</si>
  <si>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</si>
  <si>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</si>
  <si>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</si>
  <si>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</si>
  <si>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</si>
  <si>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</si>
  <si>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</si>
  <si>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</si>
  <si>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</si>
  <si>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</si>
  <si>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</si>
  <si>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</si>
  <si>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</si>
  <si>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</si>
  <si>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</si>
  <si>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</si>
  <si>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</si>
  <si>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</si>
  <si>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</si>
  <si>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</si>
  <si>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</si>
  <si>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</si>
  <si>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</si>
  <si>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</si>
  <si>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</si>
  <si>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</si>
  <si>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</si>
  <si>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</si>
  <si>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</si>
  <si>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</si>
  <si>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</si>
  <si>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</si>
  <si>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</si>
  <si>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</si>
  <si>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</si>
  <si>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</si>
  <si>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</si>
  <si>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</si>
  <si>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</si>
  <si>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</si>
  <si>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</si>
  <si>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</si>
  <si>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</si>
  <si>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</si>
  <si>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</si>
  <si>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</si>
  <si>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</si>
  <si>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</si>
  <si>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</si>
  <si>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</si>
  <si>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</si>
  <si>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</si>
  <si>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</si>
  <si>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</si>
  <si>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</si>
  <si>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</si>
  <si>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</si>
  <si>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</si>
  <si>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</si>
  <si>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</si>
  <si>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</si>
  <si>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</si>
  <si>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</si>
  <si>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</si>
  <si>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</si>
  <si>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</si>
  <si>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</si>
  <si>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</si>
  <si>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</si>
  <si>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</si>
  <si>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</si>
  <si>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</si>
  <si>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</si>
  <si>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</si>
  <si>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</si>
  <si>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</si>
  <si>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</si>
  <si>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</si>
  <si>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</si>
  <si>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</si>
  <si>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</si>
  <si>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</si>
  <si>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</si>
  <si>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</si>
  <si>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</si>
  <si>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</si>
  <si>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</si>
  <si>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</si>
  <si>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</si>
  <si>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</si>
  <si>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</si>
  <si>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</si>
  <si>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</si>
  <si>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</si>
  <si>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</si>
  <si>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</si>
  <si>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</si>
  <si>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</si>
  <si>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</si>
  <si>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</si>
  <si>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</si>
  <si>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</si>
  <si>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</si>
  <si>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</si>
  <si>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</si>
  <si>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</si>
  <si>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</si>
  <si>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</si>
  <si>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</si>
  <si>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</si>
  <si>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</si>
  <si>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</si>
  <si>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</si>
  <si>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</si>
  <si>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</si>
  <si>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</si>
  <si>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</si>
  <si>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</si>
  <si>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</si>
  <si>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</si>
  <si>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</si>
  <si>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</si>
  <si>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</si>
  <si>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</si>
  <si>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</si>
  <si>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</si>
  <si>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</si>
  <si>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</si>
  <si>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</si>
  <si>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</si>
  <si>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</si>
  <si>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</si>
  <si>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</si>
  <si>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</si>
  <si>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</si>
  <si>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</si>
  <si>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</si>
  <si>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</si>
  <si>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</si>
  <si>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</si>
  <si>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</si>
  <si>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</si>
  <si>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</si>
  <si>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</si>
  <si>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</si>
  <si>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</si>
  <si>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</si>
  <si>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</si>
  <si>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</si>
  <si>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</si>
  <si>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</si>
  <si>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</si>
  <si>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</si>
  <si>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</si>
  <si>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</si>
  <si>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</si>
  <si>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</si>
  <si>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</si>
  <si>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</si>
  <si>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</si>
  <si>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</si>
  <si>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</si>
  <si>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</si>
  <si>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</si>
  <si>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</si>
  <si>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</si>
  <si>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</si>
  <si>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</si>
  <si>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</si>
  <si>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</si>
  <si>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</si>
  <si>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</si>
  <si>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</si>
  <si>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</si>
  <si>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</si>
  <si>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</si>
  <si>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</si>
  <si>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</si>
  <si>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</si>
  <si>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</si>
  <si>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</si>
  <si>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</si>
  <si>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</si>
  <si>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</si>
  <si>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</si>
  <si>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</si>
  <si>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</si>
  <si>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</si>
  <si>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</si>
  <si>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</si>
  <si>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</si>
  <si>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</si>
  <si>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</si>
  <si>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</si>
  <si>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</si>
  <si>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</si>
  <si>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</si>
  <si>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</si>
  <si>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</si>
  <si>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</si>
  <si>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</si>
  <si>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</si>
  <si>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</si>
  <si>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</si>
  <si>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</si>
  <si>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</si>
  <si>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</si>
  <si>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</si>
  <si>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</si>
  <si>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</si>
  <si>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</si>
  <si>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</si>
  <si>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</si>
  <si>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</si>
  <si>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</si>
  <si>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</si>
  <si>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</si>
  <si>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</si>
  <si>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</si>
  <si>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</si>
  <si>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</si>
  <si>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</si>
  <si>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</si>
  <si>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</si>
  <si>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</si>
  <si>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</si>
  <si>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</si>
  <si>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</si>
  <si>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</si>
  <si>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</si>
  <si>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</si>
  <si>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</si>
  <si>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</si>
  <si>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</si>
  <si>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</si>
  <si>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</si>
  <si>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</si>
  <si>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</si>
  <si>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</si>
  <si>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</si>
  <si>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</si>
  <si>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</si>
  <si>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</si>
  <si>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</si>
  <si>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</si>
  <si>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</si>
  <si>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</si>
  <si>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</si>
  <si>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</si>
  <si>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</si>
  <si>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</si>
  <si>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</si>
  <si>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</si>
  <si>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</si>
  <si>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</si>
  <si>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</si>
  <si>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</si>
  <si>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</si>
  <si>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</si>
  <si>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</si>
  <si>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</si>
  <si>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</si>
  <si>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</si>
  <si>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</si>
  <si>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</si>
  <si>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</si>
  <si>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</si>
  <si>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</si>
  <si>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</si>
  <si>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</si>
  <si>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</si>
  <si>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</si>
  <si>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</si>
  <si>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</si>
  <si>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</si>
  <si>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</si>
  <si>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</si>
  <si>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</si>
  <si>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</si>
  <si>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</si>
  <si>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</si>
  <si>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</si>
  <si>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</si>
  <si>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</si>
  <si>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</si>
  <si>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</si>
  <si>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</si>
  <si>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</si>
  <si>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</si>
  <si>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</si>
  <si>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</si>
  <si>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</si>
  <si>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</si>
  <si>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</si>
  <si>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</si>
  <si>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</si>
  <si>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</si>
  <si>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</si>
  <si>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</si>
  <si>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</si>
  <si>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</si>
  <si>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</si>
  <si>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</si>
  <si>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</si>
  <si>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</si>
  <si>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</si>
  <si>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</si>
  <si>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</si>
  <si>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</si>
  <si>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</si>
  <si>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</si>
  <si>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</si>
  <si>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</si>
  <si>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</si>
  <si>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</si>
  <si>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</si>
  <si>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</si>
  <si>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</si>
  <si>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</si>
  <si>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</si>
  <si>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</si>
  <si>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</si>
  <si>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</si>
  <si>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</si>
  <si>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</si>
  <si>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</si>
  <si>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</si>
  <si>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</si>
  <si>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</si>
  <si>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</si>
  <si>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</si>
  <si>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</si>
  <si>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</si>
  <si>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</si>
  <si>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</si>
  <si>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</si>
  <si>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</si>
  <si>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</si>
  <si>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</si>
  <si>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</si>
  <si>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</si>
  <si>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</si>
  <si>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</si>
  <si>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</si>
  <si>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</si>
  <si>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</si>
  <si>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</si>
  <si>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</si>
  <si>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</si>
  <si>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</si>
  <si>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</si>
  <si>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</si>
  <si>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</si>
  <si>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</si>
  <si>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</si>
  <si>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</si>
  <si>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</si>
  <si>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</si>
  <si>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</si>
  <si>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</si>
  <si>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</si>
  <si>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</si>
  <si>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</si>
  <si>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</si>
  <si>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</si>
  <si>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</si>
  <si>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</si>
  <si>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</si>
  <si>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</si>
  <si>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</si>
  <si>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</si>
  <si>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</si>
  <si>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</si>
  <si>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</si>
  <si>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</si>
  <si>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</si>
  <si>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</si>
  <si>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</si>
  <si>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</si>
  <si>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</si>
  <si>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</si>
  <si>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</si>
  <si>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</si>
  <si>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</si>
  <si>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</si>
  <si>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</si>
  <si>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</si>
  <si>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</si>
  <si>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</si>
  <si>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</si>
  <si>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</si>
  <si>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</si>
  <si>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</si>
  <si>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</si>
  <si>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</si>
  <si>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</si>
  <si>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</si>
  <si>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</si>
  <si>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</si>
  <si>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</si>
  <si>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</si>
  <si>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</si>
  <si>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</si>
  <si>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</si>
  <si>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</si>
  <si>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</si>
  <si>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</si>
  <si>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</si>
  <si>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</si>
  <si>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</si>
  <si>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</si>
  <si>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</si>
  <si>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</si>
  <si>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</si>
  <si>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</si>
  <si>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</si>
  <si>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</si>
  <si>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</si>
  <si>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</si>
  <si>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</si>
  <si>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</si>
  <si>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</si>
  <si>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</si>
  <si>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</si>
  <si>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</si>
  <si>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</si>
  <si>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</si>
  <si>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</si>
  <si>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</si>
  <si>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</si>
  <si>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</si>
  <si>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</si>
  <si>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</si>
  <si>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</si>
  <si>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</si>
  <si>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</si>
  <si>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</si>
  <si>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</si>
  <si>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</si>
  <si>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</si>
  <si>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</si>
  <si>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</si>
  <si>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</si>
  <si>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</si>
  <si>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</si>
  <si>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</si>
  <si>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</si>
  <si>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</si>
  <si>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</si>
  <si>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</si>
  <si>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</si>
  <si>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</si>
  <si>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</si>
  <si>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</si>
  <si>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</si>
  <si>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</si>
  <si>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</si>
  <si>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</si>
  <si>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</si>
  <si>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</si>
  <si>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</si>
  <si>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</si>
  <si>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</si>
  <si>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</si>
  <si>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</si>
  <si>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</si>
  <si>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</si>
  <si>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</si>
  <si>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</si>
  <si>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</si>
  <si>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</si>
  <si>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</si>
  <si>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</si>
  <si>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</si>
  <si>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</si>
  <si>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</si>
  <si>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</si>
  <si>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</si>
  <si>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</si>
  <si>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</si>
  <si>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</si>
  <si>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</si>
  <si>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</si>
  <si>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</si>
  <si>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</si>
  <si>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</si>
  <si>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</si>
  <si>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</si>
  <si>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</si>
  <si>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</si>
  <si>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</si>
  <si>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</si>
  <si>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</si>
  <si>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</si>
  <si>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</si>
  <si>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</si>
  <si>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</si>
  <si>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</si>
  <si>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</si>
  <si>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</si>
  <si>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</si>
  <si>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</si>
  <si>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</si>
  <si>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</si>
  <si>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</si>
  <si>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</si>
  <si>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</si>
  <si>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</si>
  <si>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</si>
  <si>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</si>
  <si>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</si>
  <si>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</si>
  <si>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</si>
  <si>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</si>
  <si>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</si>
  <si>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</si>
  <si>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</si>
  <si>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</si>
  <si>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</si>
  <si>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</si>
  <si>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</si>
  <si>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</si>
  <si>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</si>
  <si>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</si>
  <si>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</si>
  <si>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</si>
  <si>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</si>
  <si>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</si>
  <si>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</si>
  <si>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</si>
  <si>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</si>
  <si>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</si>
  <si>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</si>
  <si>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</si>
  <si>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</si>
  <si>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</si>
  <si>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</si>
  <si>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</si>
  <si>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</si>
  <si>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</si>
  <si>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</si>
  <si>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</si>
  <si>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</si>
  <si>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</si>
  <si>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</si>
  <si>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</si>
  <si>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</si>
  <si>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</si>
  <si>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</si>
  <si>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</si>
  <si>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</si>
  <si>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</si>
  <si>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</si>
  <si>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</si>
  <si>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</si>
  <si>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</si>
  <si>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</si>
  <si>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</si>
  <si>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</si>
  <si>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</si>
  <si>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</si>
  <si>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</si>
  <si>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</si>
  <si>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</si>
  <si>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</si>
  <si>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</si>
  <si>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</si>
  <si>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</si>
  <si>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</si>
  <si>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</si>
  <si>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</si>
  <si>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</si>
  <si>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</si>
  <si>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</si>
  <si>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</si>
  <si>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</si>
  <si>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</si>
  <si>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</si>
  <si>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</si>
  <si>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</si>
  <si>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</si>
  <si>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</si>
  <si>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</si>
  <si>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</si>
  <si>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</si>
  <si>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</si>
  <si>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</si>
  <si>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</si>
  <si>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</si>
  <si>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</si>
  <si>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</si>
  <si>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</si>
  <si>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</si>
  <si>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</si>
  <si>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</si>
  <si>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</si>
  <si>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</si>
  <si>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</si>
  <si>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</si>
  <si>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</si>
  <si>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</si>
  <si>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</si>
  <si>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</si>
  <si>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</si>
  <si>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</si>
  <si>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</si>
  <si>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</si>
  <si>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</si>
  <si>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</si>
  <si>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</si>
  <si>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</si>
  <si>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</si>
  <si>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</si>
  <si>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</si>
  <si>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</si>
  <si>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</si>
  <si>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</si>
  <si>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</si>
  <si>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</si>
  <si>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</si>
  <si>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</si>
  <si>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</si>
  <si>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</si>
  <si>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</si>
  <si>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</si>
  <si>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</si>
  <si>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</si>
  <si>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</si>
  <si>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</si>
  <si>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</si>
  <si>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</si>
  <si>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</si>
  <si>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</si>
  <si>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</si>
  <si>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</si>
  <si>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</si>
  <si>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</si>
  <si>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</si>
  <si>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</si>
  <si>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</si>
  <si>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</si>
  <si>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</si>
  <si>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</si>
  <si>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</si>
  <si>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</si>
  <si>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</si>
  <si>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</si>
  <si>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</si>
  <si>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</si>
  <si>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</si>
  <si>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</si>
  <si>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</si>
  <si>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</si>
  <si>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</si>
  <si>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</si>
  <si>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</si>
  <si>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</si>
  <si>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</si>
  <si>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</si>
  <si>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</si>
  <si>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</si>
  <si>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</si>
  <si>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</si>
  <si>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</si>
  <si>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</si>
  <si>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</si>
  <si>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</si>
  <si>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</si>
  <si>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</si>
  <si>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</si>
  <si>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</si>
  <si>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</si>
  <si>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</si>
  <si>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</si>
  <si>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</si>
  <si>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</si>
  <si>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</si>
  <si>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</si>
  <si>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</si>
  <si>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</si>
  <si>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</si>
  <si>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</si>
  <si>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</si>
  <si>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</si>
  <si>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</si>
  <si>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</si>
  <si>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</si>
  <si>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</si>
  <si>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</si>
  <si>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</si>
  <si>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</si>
  <si>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</si>
  <si>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</si>
  <si>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</si>
  <si>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</si>
  <si>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</si>
  <si>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</si>
  <si>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</si>
  <si>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</si>
  <si>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</si>
  <si>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</si>
  <si>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</si>
  <si>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</si>
  <si>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</si>
  <si>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</si>
  <si>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</si>
  <si>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</si>
  <si>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</si>
  <si>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</si>
  <si>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</si>
  <si>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</si>
  <si>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</si>
  <si>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</si>
  <si>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</si>
  <si>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</si>
  <si>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</si>
  <si>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</si>
  <si>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</si>
  <si>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</si>
  <si>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</si>
  <si>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</si>
  <si>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</si>
  <si>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</si>
  <si>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</si>
  <si>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</si>
  <si>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</si>
  <si>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</si>
  <si>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</si>
  <si>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</si>
  <si>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</si>
  <si>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</si>
  <si>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</si>
  <si>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</si>
  <si>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</si>
  <si>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</si>
  <si>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</si>
  <si>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</si>
  <si>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</si>
  <si>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</si>
  <si>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</si>
  <si>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</si>
  <si>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</si>
  <si>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</si>
  <si>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</si>
  <si>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</si>
  <si>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</si>
  <si>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</si>
  <si>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</si>
  <si>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</si>
  <si>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</si>
  <si>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</si>
  <si>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</si>
  <si>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</si>
  <si>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</si>
  <si>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</si>
  <si>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</si>
  <si>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</si>
  <si>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</si>
  <si>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</si>
  <si>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</si>
  <si>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</si>
  <si>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</si>
  <si>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</si>
  <si>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</si>
  <si>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</si>
  <si>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</si>
  <si>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</si>
  <si>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</si>
  <si>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</si>
  <si>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</si>
  <si>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</si>
  <si>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</si>
  <si>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</si>
  <si>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</si>
  <si>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</si>
  <si>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</si>
  <si>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</si>
  <si>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</si>
  <si>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</si>
  <si>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</si>
  <si>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</si>
  <si>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</si>
  <si>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</si>
  <si>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</si>
  <si>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</si>
  <si>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</si>
  <si>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</si>
  <si>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</si>
  <si>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</si>
  <si>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</si>
  <si>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</si>
  <si>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</si>
  <si>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</si>
  <si>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</si>
  <si>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</si>
  <si>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</si>
  <si>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</si>
  <si>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</si>
  <si>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</si>
  <si>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</si>
  <si>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</si>
  <si>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</si>
  <si>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</si>
  <si>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</si>
  <si>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</si>
  <si>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</si>
  <si>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</si>
  <si>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</si>
  <si>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</si>
  <si>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</si>
  <si>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</si>
  <si>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</si>
  <si>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</si>
  <si>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</si>
  <si>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</si>
  <si>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</si>
  <si>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</si>
  <si>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</si>
  <si>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</si>
  <si>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</si>
  <si>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</si>
  <si>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</si>
  <si>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</si>
  <si>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</si>
  <si>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</si>
  <si>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</si>
  <si>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</si>
  <si>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</si>
  <si>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</si>
  <si>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</si>
  <si>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</si>
  <si>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</si>
  <si>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</si>
  <si>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</si>
  <si>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</si>
  <si>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</si>
  <si>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</si>
  <si>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</si>
  <si>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</si>
  <si>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</si>
  <si>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</si>
  <si>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</si>
  <si>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</si>
  <si>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</si>
  <si>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</si>
  <si>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</si>
  <si>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</si>
  <si>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</si>
  <si>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</si>
  <si>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</si>
  <si>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</si>
  <si>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</si>
  <si>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</si>
  <si>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</si>
  <si>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</si>
  <si>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</si>
  <si>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</si>
  <si>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</si>
  <si>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</si>
  <si>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</si>
  <si>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</si>
  <si>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</si>
  <si>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</si>
  <si>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</si>
  <si>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</si>
  <si>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</si>
  <si>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</si>
  <si>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</si>
  <si>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</si>
  <si>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</si>
  <si>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</si>
  <si>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</si>
  <si>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</si>
  <si>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</si>
  <si>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</si>
  <si>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</si>
  <si>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</si>
  <si>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</si>
  <si>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</si>
  <si>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</si>
  <si>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</si>
  <si>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</si>
  <si>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</si>
  <si>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</si>
  <si>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</si>
  <si>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</si>
  <si>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</si>
  <si>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</si>
  <si>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</si>
  <si>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</si>
  <si>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</si>
  <si>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</si>
  <si>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</si>
  <si>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</si>
  <si>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</si>
  <si>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</si>
  <si>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</si>
  <si>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</si>
  <si>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</si>
  <si>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</si>
  <si>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</si>
  <si>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</si>
  <si>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</si>
  <si>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</si>
  <si>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</si>
  <si>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</si>
  <si>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</si>
  <si>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</si>
  <si>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</si>
  <si>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</si>
  <si>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</si>
  <si>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</si>
  <si>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</si>
  <si>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</si>
  <si>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</si>
  <si>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</si>
  <si>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</si>
  <si>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</si>
  <si>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</si>
  <si>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</si>
  <si>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</si>
  <si>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</si>
  <si>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</si>
  <si>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</si>
  <si>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</si>
  <si>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</si>
  <si>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</si>
  <si>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</si>
  <si>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</si>
  <si>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</si>
  <si>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</si>
  <si>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</si>
  <si>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</si>
  <si>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</si>
  <si>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</si>
  <si>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</si>
  <si>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</si>
  <si>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</si>
  <si>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</si>
  <si>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</si>
  <si>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</si>
  <si>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</si>
  <si>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</si>
  <si>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</si>
  <si>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</si>
  <si>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</si>
  <si>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</si>
  <si>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</si>
  <si>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</si>
  <si>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</si>
  <si>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</si>
  <si>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</si>
  <si>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</si>
  <si>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</si>
  <si>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</si>
  <si>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</si>
  <si>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</si>
  <si>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</si>
  <si>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</si>
  <si>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</si>
  <si>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</si>
  <si>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</si>
  <si>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</si>
  <si>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</si>
  <si>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</si>
  <si>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</si>
  <si>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</si>
  <si>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</si>
  <si>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</si>
  <si>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</si>
  <si>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</si>
  <si>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</si>
  <si>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</si>
  <si>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</si>
  <si>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</si>
  <si>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</si>
  <si>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</si>
  <si>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</si>
  <si>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</si>
  <si>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</si>
  <si>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</si>
  <si>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</si>
  <si>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</si>
  <si>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</si>
  <si>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</si>
  <si>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</si>
  <si>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</si>
  <si>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</si>
  <si>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</si>
  <si>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</si>
  <si>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</si>
  <si>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</si>
  <si>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</si>
  <si>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</si>
  <si>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</si>
  <si>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</si>
  <si>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</si>
  <si>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</si>
  <si>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</si>
  <si>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</si>
  <si>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</si>
  <si>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</si>
  <si>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</si>
  <si>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</si>
  <si>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</si>
  <si>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</si>
  <si>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</si>
  <si>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</si>
  <si>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</si>
  <si>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</si>
  <si>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</si>
  <si>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</si>
  <si>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</si>
  <si>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</si>
  <si>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</si>
  <si>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</si>
  <si>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</si>
  <si>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</si>
  <si>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</si>
  <si>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</si>
  <si>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</si>
  <si>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</si>
  <si>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</si>
  <si>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</si>
  <si>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</si>
  <si>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</si>
  <si>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</si>
  <si>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</si>
  <si>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</si>
  <si>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</si>
  <si>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</si>
  <si>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</si>
  <si>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</si>
  <si>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</si>
  <si>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</si>
  <si>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</si>
  <si>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</si>
  <si>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</si>
  <si>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</si>
  <si>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</si>
  <si>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</si>
  <si>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</si>
  <si>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</si>
  <si>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</si>
  <si>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</si>
  <si>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</si>
  <si>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</si>
  <si>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</si>
  <si>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</si>
  <si>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</si>
  <si>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</si>
  <si>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</si>
  <si>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</si>
  <si>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</si>
  <si>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</si>
  <si>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</si>
  <si>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</si>
  <si>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</si>
  <si>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</si>
  <si>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</si>
  <si>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</si>
  <si>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</si>
  <si>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</si>
  <si>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</si>
  <si>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</si>
  <si>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</si>
  <si>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</si>
  <si>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</si>
  <si>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</si>
  <si>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</si>
  <si>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</si>
  <si>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</si>
  <si>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</si>
  <si>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</si>
  <si>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</si>
  <si>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</si>
  <si>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</si>
  <si>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</si>
  <si>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</si>
  <si>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</si>
  <si>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</si>
  <si>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</si>
  <si>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</si>
  <si>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</si>
  <si>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</si>
  <si>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</si>
  <si>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</si>
  <si>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</si>
  <si>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</si>
  <si>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</si>
  <si>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</si>
  <si>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</si>
  <si>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</si>
  <si>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</si>
  <si>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</si>
  <si>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</si>
  <si>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</si>
  <si>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</si>
  <si>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</si>
  <si>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</si>
  <si>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</si>
  <si>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</si>
  <si>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</si>
  <si>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</si>
  <si>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</si>
  <si>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</si>
  <si>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</si>
  <si>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</si>
  <si>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</si>
  <si>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</si>
  <si>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</si>
  <si>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</si>
  <si>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</si>
  <si>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</si>
  <si>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</si>
  <si>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</si>
  <si>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</si>
  <si>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</si>
  <si>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</si>
  <si>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</si>
  <si>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</si>
  <si>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</si>
  <si>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</si>
  <si>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</si>
  <si>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</si>
  <si>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</si>
  <si>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</si>
  <si>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</si>
  <si>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</si>
  <si>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</si>
  <si>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</si>
  <si>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</si>
  <si>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</si>
  <si>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</si>
  <si>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</si>
  <si>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</si>
  <si>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</si>
  <si>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</si>
  <si>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</si>
  <si>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</si>
  <si>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</si>
  <si>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</si>
  <si>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</si>
  <si>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</si>
  <si>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</si>
  <si>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</si>
  <si>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</si>
  <si>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</si>
  <si>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</si>
  <si>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</si>
  <si>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</si>
  <si>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</si>
  <si>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</si>
  <si>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</si>
  <si>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</si>
  <si>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</si>
  <si>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</si>
  <si>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</si>
  <si>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</si>
  <si>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</si>
  <si>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</si>
  <si>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</si>
  <si>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</si>
  <si>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</si>
  <si>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</si>
  <si>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</si>
  <si>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</si>
  <si>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</si>
  <si>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</si>
  <si>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</si>
  <si>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</si>
  <si>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</si>
  <si>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</si>
  <si>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</si>
  <si>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</si>
  <si>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</si>
  <si>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</si>
  <si>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</si>
  <si>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</si>
  <si>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</si>
  <si>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</si>
  <si>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</si>
  <si>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</si>
  <si>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</si>
  <si>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</si>
  <si>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</si>
  <si>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</si>
  <si>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</si>
  <si>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</si>
  <si>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</si>
  <si>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</si>
  <si>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</si>
  <si>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</si>
  <si>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</si>
  <si>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</si>
  <si>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</si>
  <si>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</si>
  <si>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</si>
  <si>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</si>
  <si>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</si>
  <si>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</si>
  <si>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</si>
  <si>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</si>
  <si>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</si>
  <si>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</si>
  <si>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</si>
  <si>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</si>
  <si>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</si>
  <si>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</si>
  <si>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</si>
  <si>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</si>
  <si>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</si>
  <si>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</si>
  <si>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</si>
  <si>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</si>
  <si>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</si>
  <si>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</si>
  <si>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</si>
  <si>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</si>
  <si>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</si>
  <si>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</si>
  <si>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</si>
  <si>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</si>
  <si>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</si>
  <si>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</si>
  <si>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</si>
  <si>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</si>
  <si>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</si>
  <si>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</si>
  <si>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</si>
  <si>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</si>
  <si>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</si>
  <si>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</si>
  <si>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</si>
  <si>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</si>
  <si>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</si>
  <si>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</si>
  <si>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</si>
  <si>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</si>
  <si>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</si>
  <si>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</si>
  <si>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</si>
  <si>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</si>
  <si>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</si>
  <si>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</si>
  <si>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</si>
  <si>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</si>
  <si>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</si>
  <si>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</si>
  <si>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</si>
  <si>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</si>
  <si>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</si>
  <si>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</si>
  <si>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</si>
  <si>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</si>
  <si>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</si>
  <si>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</si>
  <si>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</si>
  <si>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</si>
  <si>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</si>
  <si>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</si>
  <si>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</si>
  <si>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</si>
  <si>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</si>
  <si>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</si>
  <si>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</si>
  <si>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</si>
  <si>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</si>
  <si>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</si>
  <si>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</si>
  <si>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</si>
  <si>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</si>
  <si>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</si>
  <si>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</si>
  <si>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</si>
  <si>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</si>
  <si>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</si>
  <si>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</si>
  <si>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</si>
  <si>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</si>
  <si>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</si>
  <si>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</si>
  <si>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</si>
  <si>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</si>
  <si>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</si>
  <si>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</si>
  <si>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</si>
  <si>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</si>
  <si>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</si>
  <si>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</si>
  <si>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</si>
  <si>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</si>
  <si>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</si>
  <si>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</si>
  <si>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</si>
  <si>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</si>
  <si>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</si>
  <si>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</si>
  <si>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</si>
  <si>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</si>
  <si>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</si>
  <si>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</si>
  <si>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</si>
  <si>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</si>
  <si>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</si>
  <si>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</si>
  <si>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</si>
  <si>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</si>
  <si>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</si>
  <si>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</si>
  <si>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</si>
  <si>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</si>
  <si>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</si>
  <si>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</si>
  <si>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</si>
  <si>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</si>
  <si>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</si>
  <si>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</si>
  <si>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</si>
  <si>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</si>
  <si>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</si>
  <si>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</si>
  <si>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</si>
  <si>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</si>
  <si>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</si>
  <si>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</si>
  <si>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</si>
  <si>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</si>
  <si>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</si>
  <si>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</si>
  <si>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</si>
  <si>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</si>
  <si>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</si>
  <si>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</si>
  <si>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</si>
  <si>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</si>
  <si>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</si>
  <si>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</si>
  <si>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</si>
  <si>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</si>
  <si>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</si>
  <si>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</si>
  <si>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</si>
  <si>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</si>
  <si>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</si>
  <si>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</si>
  <si>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</si>
  <si>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</si>
  <si>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</si>
  <si>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</si>
  <si>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</si>
  <si>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</si>
  <si>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</si>
  <si>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</si>
  <si>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</si>
  <si>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</si>
  <si>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</si>
  <si>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</si>
  <si>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</si>
  <si>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</si>
  <si>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</si>
  <si>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</si>
  <si>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</si>
  <si>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</si>
  <si>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</si>
  <si>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</si>
  <si>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</si>
  <si>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</si>
  <si>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</si>
  <si>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</si>
  <si>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</si>
  <si>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</si>
  <si>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</si>
  <si>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</si>
  <si>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</si>
  <si>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</si>
  <si>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</si>
  <si>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</si>
  <si>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</si>
  <si>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</si>
  <si>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</si>
  <si>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</si>
  <si>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</si>
  <si>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</si>
  <si>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</si>
  <si>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</si>
  <si>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</si>
  <si>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</si>
  <si>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</si>
  <si>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</si>
  <si>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</si>
  <si>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</si>
  <si>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</si>
  <si>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</si>
  <si>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</si>
  <si>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</si>
  <si>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</si>
  <si>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</si>
  <si>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</si>
  <si>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</si>
  <si>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</si>
  <si>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</si>
  <si>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</si>
  <si>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</si>
  <si>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</si>
  <si>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</si>
  <si>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</si>
  <si>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</si>
  <si>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</si>
  <si>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</si>
  <si>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</si>
  <si>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</si>
  <si>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</si>
  <si>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</si>
  <si>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</si>
  <si>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</si>
  <si>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</si>
  <si>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</si>
  <si>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</si>
  <si>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</si>
  <si>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</si>
  <si>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</si>
  <si>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</si>
  <si>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</si>
  <si>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</si>
  <si>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</si>
  <si>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</si>
  <si>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</si>
  <si>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</si>
  <si>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</si>
  <si>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</si>
  <si>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</si>
  <si>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</si>
  <si>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</si>
  <si>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</si>
  <si>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</si>
  <si>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</si>
  <si>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</si>
  <si>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</si>
  <si>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</si>
  <si>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</si>
  <si>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</si>
  <si>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</si>
  <si>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</si>
  <si>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</si>
  <si>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</si>
  <si>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</si>
  <si>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</si>
  <si>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</si>
  <si>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</si>
  <si>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</si>
  <si>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</si>
  <si>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</si>
  <si>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</si>
  <si>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</si>
  <si>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</si>
  <si>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</si>
  <si>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</si>
  <si>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</si>
  <si>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</si>
  <si>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</si>
  <si>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</si>
  <si>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</si>
  <si>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</si>
  <si>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</si>
  <si>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</si>
  <si>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</si>
  <si>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</si>
  <si>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</si>
  <si>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</si>
  <si>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</si>
  <si>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</si>
  <si>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</si>
  <si>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</si>
  <si>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</si>
  <si>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</si>
  <si>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</si>
  <si>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</si>
  <si>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</si>
  <si>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</si>
  <si>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</si>
  <si>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</si>
  <si>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</si>
  <si>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</si>
  <si>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</si>
  <si>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</si>
  <si>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</si>
  <si>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</si>
  <si>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</si>
  <si>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</si>
  <si>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</si>
  <si>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</si>
  <si>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</si>
  <si>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</si>
  <si>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</si>
  <si>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</si>
  <si>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</si>
  <si>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</si>
  <si>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</si>
  <si>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</si>
  <si>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</si>
  <si>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</si>
  <si>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</si>
  <si>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</si>
  <si>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</si>
  <si>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</si>
  <si>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</si>
  <si>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</si>
  <si>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</si>
  <si>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</si>
  <si>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</si>
  <si>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</si>
  <si>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</si>
  <si>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</si>
  <si>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</si>
  <si>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</si>
  <si>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</si>
  <si>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</si>
  <si>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</si>
  <si>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</si>
  <si>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</si>
  <si>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</si>
  <si>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</si>
  <si>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</si>
  <si>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</si>
  <si>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</si>
  <si>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</si>
  <si>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</si>
  <si>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</si>
  <si>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</si>
  <si>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</si>
  <si>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</si>
  <si>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</si>
  <si>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</si>
  <si>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</si>
  <si>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</si>
  <si>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</si>
  <si>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</si>
  <si>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</si>
  <si>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</si>
  <si>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</si>
  <si>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</si>
  <si>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</si>
  <si>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</si>
  <si>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</si>
  <si>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</si>
  <si>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</si>
  <si>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</si>
  <si>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</si>
  <si>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</si>
  <si>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</si>
  <si>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</si>
  <si>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</si>
  <si>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</si>
  <si>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</si>
  <si>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</si>
  <si>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</si>
  <si>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</si>
  <si>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</si>
  <si>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</si>
  <si>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</si>
  <si>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</si>
  <si>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</si>
  <si>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</si>
  <si>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</si>
  <si>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</si>
  <si>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</si>
  <si>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</si>
  <si>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</si>
  <si>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</si>
  <si>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</si>
  <si>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</si>
  <si>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</si>
  <si>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</si>
  <si>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</si>
  <si>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</si>
  <si>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</si>
  <si>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</si>
  <si>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</si>
  <si>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</si>
  <si>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</si>
  <si>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</si>
  <si>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</si>
  <si>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</si>
  <si>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</si>
  <si>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</si>
  <si>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</si>
  <si>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</si>
  <si>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</si>
  <si>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</si>
  <si>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</si>
  <si>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</si>
  <si>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</si>
  <si>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</si>
  <si>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</si>
  <si>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</si>
  <si>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</si>
  <si>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</si>
  <si>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</si>
  <si>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</si>
  <si>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</si>
  <si>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</si>
  <si>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</si>
  <si>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</si>
  <si>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</si>
  <si>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</si>
  <si>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</si>
  <si>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</si>
  <si>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</si>
  <si>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</si>
  <si>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</si>
  <si>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</si>
  <si>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</si>
  <si>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</si>
  <si>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</si>
  <si>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</si>
  <si>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</si>
  <si>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</si>
  <si>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</si>
  <si>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</si>
  <si>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</si>
  <si>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</si>
  <si>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</si>
  <si>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</si>
  <si>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</si>
  <si>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</si>
  <si>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</si>
  <si>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</si>
  <si>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</si>
  <si>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</si>
  <si>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</si>
  <si>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</si>
  <si>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</si>
  <si>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</si>
  <si>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</si>
  <si>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</si>
  <si>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</si>
  <si>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</si>
  <si>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</si>
  <si>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</si>
  <si>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</si>
  <si>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</si>
  <si>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</si>
  <si>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</si>
  <si>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</si>
  <si>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</si>
  <si>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</si>
  <si>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</si>
  <si>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</si>
  <si>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</si>
  <si>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</si>
  <si>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</si>
  <si>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</si>
  <si>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</si>
  <si>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</si>
  <si>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</si>
  <si>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</si>
  <si>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</si>
  <si>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</si>
  <si>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</si>
  <si>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</si>
  <si>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</si>
  <si>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</si>
  <si>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</si>
  <si>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</si>
  <si>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</si>
  <si>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</si>
  <si>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</si>
  <si>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</si>
  <si>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</si>
  <si>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</si>
  <si>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</si>
  <si>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</si>
  <si>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</si>
  <si>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</si>
  <si>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</si>
  <si>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</si>
  <si>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</si>
  <si>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</si>
  <si>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</si>
  <si>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</si>
  <si>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</si>
  <si>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</si>
  <si>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</si>
  <si>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</si>
  <si>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</si>
  <si>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</si>
  <si>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</si>
  <si>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</si>
  <si>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</si>
  <si>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</si>
  <si>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</si>
  <si>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</si>
  <si>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</si>
  <si>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</si>
  <si>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</si>
  <si>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</si>
  <si>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</si>
  <si>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</si>
  <si>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</si>
  <si>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</si>
  <si>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</si>
  <si>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</si>
  <si>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</si>
  <si>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</si>
  <si>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</si>
  <si>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</si>
  <si>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</si>
  <si>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</si>
  <si>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</si>
  <si>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</si>
  <si>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</si>
  <si>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</si>
  <si>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</si>
  <si>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</si>
  <si>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</si>
  <si>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</si>
  <si>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</si>
  <si>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</si>
  <si>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</si>
  <si>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</si>
  <si>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</si>
  <si>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</si>
  <si>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</si>
  <si>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</si>
  <si>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</si>
  <si>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</si>
  <si>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</si>
  <si>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</si>
  <si>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</si>
  <si>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</si>
  <si>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</si>
  <si>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</si>
  <si>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</si>
  <si>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</si>
  <si>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</si>
  <si>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</si>
  <si>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</si>
  <si>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</si>
  <si>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</si>
  <si>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</si>
  <si>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</si>
  <si>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</si>
  <si>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</si>
  <si>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</si>
  <si>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</si>
  <si>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</si>
  <si>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</si>
  <si>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</si>
  <si>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</si>
  <si>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</si>
  <si>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</si>
  <si>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</si>
  <si>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</si>
  <si>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</si>
  <si>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</si>
  <si>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</si>
  <si>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</si>
  <si>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</si>
  <si>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</si>
  <si>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</si>
  <si>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</si>
  <si>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</si>
  <si>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</si>
  <si>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</si>
  <si>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</si>
  <si>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</si>
  <si>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</si>
  <si>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</si>
  <si>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</si>
  <si>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</si>
  <si>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</si>
  <si>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</si>
  <si>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</si>
  <si>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</si>
  <si>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</si>
  <si>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</si>
  <si>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</si>
  <si>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</si>
  <si>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</si>
  <si>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</si>
  <si>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</si>
  <si>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</si>
  <si>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</si>
  <si>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</si>
  <si>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</si>
  <si>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</si>
  <si>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</si>
  <si>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</si>
  <si>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</si>
  <si>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</si>
  <si>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</si>
  <si>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</si>
  <si>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</si>
  <si>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</si>
  <si>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</si>
  <si>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</si>
  <si>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</si>
  <si>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</si>
  <si>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</si>
  <si>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</si>
  <si>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</si>
  <si>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</si>
  <si>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</si>
  <si>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</si>
  <si>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</si>
  <si>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</si>
  <si>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</si>
  <si>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</si>
  <si>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</si>
  <si>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</si>
  <si>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</si>
  <si>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</si>
  <si>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</si>
  <si>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</si>
  <si>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</si>
  <si>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</si>
  <si>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</si>
  <si>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</si>
  <si>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</si>
  <si>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</si>
  <si>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</si>
  <si>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</si>
  <si>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</si>
  <si>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</si>
  <si>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</si>
  <si>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</si>
  <si>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</si>
  <si>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</si>
  <si>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</si>
  <si>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</si>
  <si>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</si>
  <si>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</si>
  <si>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</si>
  <si>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</si>
  <si>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</si>
  <si>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</si>
  <si>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</si>
  <si>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</si>
  <si>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</si>
  <si>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</si>
  <si>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</si>
  <si>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</si>
  <si>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</si>
  <si>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</si>
  <si>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</si>
  <si>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</si>
  <si>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</si>
  <si>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</si>
  <si>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</si>
  <si>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</si>
  <si>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</si>
  <si>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</si>
  <si>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</si>
  <si>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</si>
  <si>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</si>
  <si>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</si>
  <si>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</si>
  <si>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</si>
  <si>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</si>
  <si>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</si>
  <si>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</si>
  <si>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</si>
  <si>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</si>
  <si>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</si>
  <si>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</si>
  <si>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</si>
  <si>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</si>
  <si>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</si>
  <si>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</si>
  <si>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</si>
  <si>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</si>
  <si>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</si>
  <si>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</si>
  <si>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</si>
  <si>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</si>
  <si>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</si>
  <si>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</si>
  <si>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</si>
  <si>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</si>
  <si>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</si>
  <si>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</si>
  <si>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</si>
  <si>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</si>
  <si>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</si>
  <si>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</si>
  <si>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</si>
  <si>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</si>
  <si>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</si>
  <si>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</si>
  <si>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</si>
  <si>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</si>
  <si>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</si>
  <si>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</si>
  <si>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</si>
  <si>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</si>
  <si>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</si>
  <si>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</si>
  <si>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</si>
  <si>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</si>
  <si>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</si>
  <si>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</si>
  <si>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</si>
  <si>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</si>
  <si>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</si>
  <si>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</si>
  <si>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</si>
  <si>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</si>
  <si>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</si>
  <si>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</si>
  <si>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</si>
  <si>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</si>
  <si>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</si>
  <si>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</si>
  <si>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</si>
  <si>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</si>
  <si>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</si>
  <si>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</si>
  <si>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</si>
  <si>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</si>
  <si>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</si>
  <si>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</si>
  <si>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</si>
  <si>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</si>
  <si>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</si>
  <si>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</si>
  <si>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</si>
  <si>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</si>
  <si>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</si>
  <si>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</si>
  <si>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</si>
  <si>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</si>
  <si>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</si>
  <si>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</si>
  <si>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</si>
  <si>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</si>
  <si>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</si>
  <si>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</si>
  <si>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</si>
  <si>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</si>
  <si>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</si>
  <si>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</si>
  <si>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</si>
  <si>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</si>
  <si>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</si>
  <si>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</si>
  <si>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</si>
  <si>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</si>
  <si>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</si>
  <si>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</si>
  <si>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</si>
  <si>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</si>
  <si>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</si>
  <si>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</si>
  <si>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</si>
  <si>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</si>
  <si>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</si>
  <si>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</si>
  <si>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</si>
  <si>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</si>
  <si>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</si>
  <si>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</si>
  <si>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</si>
  <si>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</si>
  <si>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</si>
  <si>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</si>
  <si>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</si>
  <si>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</si>
  <si>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</si>
  <si>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</si>
  <si>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</si>
  <si>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</si>
  <si>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</si>
  <si>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</si>
  <si>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</si>
  <si>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</si>
  <si>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</si>
  <si>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</si>
  <si>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</si>
  <si>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</si>
  <si>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</si>
  <si>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</si>
  <si>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</si>
  <si>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</si>
  <si>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</si>
  <si>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</si>
  <si>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</si>
  <si>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</si>
  <si>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</si>
  <si>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</si>
  <si>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</si>
  <si>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</si>
  <si>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</si>
  <si>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</si>
  <si>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</si>
  <si>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</si>
  <si>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</si>
  <si>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</si>
  <si>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</si>
  <si>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</si>
  <si>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</si>
  <si>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</si>
  <si>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</si>
  <si>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</si>
  <si>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</si>
  <si>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</si>
  <si>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</si>
  <si>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</si>
  <si>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</si>
  <si>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</si>
  <si>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</si>
  <si>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</si>
  <si>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</si>
  <si>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</si>
  <si>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</si>
  <si>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</si>
  <si>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</si>
  <si>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</si>
  <si>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</si>
  <si>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</si>
  <si>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</si>
  <si>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</si>
  <si>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</si>
  <si>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</si>
  <si>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</si>
  <si>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</si>
  <si>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</si>
  <si>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</si>
  <si>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</si>
  <si>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</si>
  <si>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</si>
  <si>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</si>
  <si>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</si>
  <si>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</si>
  <si>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</si>
  <si>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</si>
  <si>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</si>
  <si>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</si>
  <si>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</si>
  <si>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</si>
  <si>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</si>
  <si>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</si>
  <si>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</si>
  <si>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</si>
  <si>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</si>
  <si>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</si>
  <si>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</si>
  <si>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</si>
  <si>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</si>
  <si>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</si>
  <si>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</si>
  <si>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</si>
  <si>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</si>
  <si>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</si>
  <si>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</si>
  <si>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</si>
  <si>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</si>
  <si>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</si>
  <si>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</si>
  <si>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</si>
  <si>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</si>
  <si>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</si>
  <si>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</si>
  <si>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</si>
  <si>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</si>
  <si>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</si>
  <si>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</si>
  <si>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</si>
  <si>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</si>
  <si>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</si>
  <si>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</si>
  <si>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</si>
  <si>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</si>
  <si>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</si>
  <si>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</si>
  <si>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</si>
  <si>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</si>
  <si>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</si>
  <si>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</si>
  <si>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</si>
  <si>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</si>
  <si>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</si>
  <si>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</si>
  <si>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</si>
  <si>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</si>
  <si>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</si>
  <si>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</si>
  <si>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</si>
  <si>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</si>
  <si>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</si>
  <si>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</si>
  <si>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</si>
  <si>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</si>
  <si>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</si>
  <si>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</si>
  <si>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</si>
  <si>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</si>
  <si>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</si>
  <si>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</si>
  <si>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</si>
  <si>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</si>
  <si>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</si>
  <si>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</si>
  <si>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</si>
  <si>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</si>
  <si>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</si>
  <si>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</si>
  <si>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</si>
  <si>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</si>
  <si>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</si>
  <si>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</si>
  <si>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</si>
  <si>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</si>
  <si>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</si>
  <si>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</si>
  <si>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</si>
  <si>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</si>
  <si>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</si>
  <si>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</si>
  <si>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</si>
  <si>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</si>
  <si>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</si>
  <si>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</si>
  <si>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</si>
  <si>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</si>
  <si>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</si>
  <si>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</si>
  <si>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</si>
  <si>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</si>
  <si>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</si>
  <si>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</si>
  <si>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</si>
  <si>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</si>
  <si>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</si>
  <si>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</si>
  <si>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</si>
  <si>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</si>
  <si>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</si>
  <si>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</si>
  <si>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</si>
  <si>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</si>
  <si>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</si>
  <si>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</si>
  <si>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</si>
  <si>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</si>
  <si>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</si>
  <si>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</si>
  <si>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</si>
  <si>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</si>
  <si>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</si>
  <si>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</si>
  <si>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</si>
  <si>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</si>
  <si>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</si>
  <si>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</si>
  <si>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</si>
  <si>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</si>
  <si>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</si>
  <si>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</si>
  <si>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</si>
  <si>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</si>
  <si>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</si>
  <si>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</si>
  <si>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</si>
  <si>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</si>
  <si>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</si>
  <si>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</si>
  <si>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</si>
  <si>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</si>
  <si>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</si>
  <si>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</si>
  <si>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</si>
  <si>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</si>
  <si>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</si>
  <si>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</si>
  <si>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</si>
  <si>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</si>
  <si>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</si>
  <si>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</si>
  <si>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</si>
  <si>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</si>
  <si>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</si>
  <si>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</si>
  <si>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</si>
  <si>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</si>
  <si>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</si>
  <si>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</si>
  <si>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</si>
  <si>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</si>
  <si>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</si>
  <si>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</si>
  <si>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</si>
  <si>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</si>
  <si>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</si>
  <si>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</si>
  <si>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</si>
  <si>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</si>
  <si>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</si>
  <si>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</si>
  <si>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</si>
  <si>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</si>
  <si>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</si>
  <si>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</si>
  <si>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</si>
  <si>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</si>
  <si>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</si>
  <si>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</si>
  <si>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</si>
  <si>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</si>
  <si>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</si>
  <si>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</si>
  <si>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</si>
  <si>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</si>
  <si>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</si>
  <si>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</si>
  <si>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</si>
  <si>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</si>
  <si>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</si>
  <si>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</si>
  <si>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</si>
  <si>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</si>
  <si>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</si>
  <si>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</si>
  <si>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</si>
  <si>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</si>
  <si>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</si>
  <si>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</si>
  <si>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</si>
  <si>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</si>
  <si>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</si>
  <si>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</si>
  <si>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</si>
  <si>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</si>
  <si>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</si>
  <si>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</si>
  <si>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</si>
  <si>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</si>
  <si>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</si>
  <si>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</si>
  <si>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</si>
  <si>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</si>
  <si>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</si>
  <si>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</si>
  <si>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</si>
  <si>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</si>
  <si>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</si>
  <si>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</si>
  <si>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</si>
  <si>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</si>
  <si>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</si>
  <si>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</si>
  <si>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</si>
  <si>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</si>
  <si>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</si>
  <si>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</si>
  <si>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</si>
  <si>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</si>
  <si>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</si>
  <si>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</si>
  <si>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</si>
  <si>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</si>
  <si>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</si>
  <si>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</si>
  <si>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</si>
  <si>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</si>
  <si>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</si>
  <si>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</si>
  <si>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</si>
  <si>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</si>
  <si>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</si>
  <si>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</si>
  <si>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</si>
  <si>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</si>
  <si>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</si>
  <si>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</si>
  <si>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</si>
  <si>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</si>
  <si>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</si>
  <si>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</si>
  <si>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</si>
  <si>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</si>
  <si>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</si>
  <si>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</si>
  <si>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</si>
  <si>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</si>
  <si>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</si>
  <si>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</si>
  <si>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</si>
  <si>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</si>
  <si>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</si>
  <si>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</si>
  <si>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</si>
  <si>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</si>
  <si>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</si>
  <si>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</si>
  <si>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</si>
  <si>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</si>
  <si>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</si>
  <si>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</si>
  <si>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</si>
  <si>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</si>
  <si>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</si>
  <si>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</si>
  <si>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</si>
  <si>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</si>
  <si>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</si>
  <si>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</si>
  <si>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</si>
  <si>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</si>
  <si>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</si>
  <si>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</si>
  <si>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</si>
  <si>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</si>
  <si>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</si>
  <si>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</si>
  <si>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</si>
  <si>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</si>
  <si>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</si>
  <si>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</si>
  <si>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</si>
  <si>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</si>
  <si>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</si>
  <si>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</si>
  <si>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</si>
  <si>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</si>
  <si>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</si>
  <si>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</si>
  <si>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</si>
  <si>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</si>
  <si>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</si>
  <si>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</si>
  <si>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</si>
  <si>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</si>
  <si>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</si>
  <si>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</si>
  <si>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</si>
  <si>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</si>
  <si>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</si>
  <si>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</si>
  <si>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</si>
  <si>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</si>
  <si>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</si>
  <si>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</si>
  <si>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</si>
  <si>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</si>
  <si>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</si>
  <si>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</si>
  <si>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</si>
  <si>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</si>
  <si>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</si>
  <si>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</si>
  <si>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</si>
  <si>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</si>
  <si>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</si>
  <si>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</si>
  <si>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</si>
  <si>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</si>
  <si>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</si>
  <si>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</si>
  <si>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</si>
  <si>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</si>
  <si>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</si>
  <si>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</si>
  <si>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</si>
  <si>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</si>
  <si>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</si>
  <si>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</si>
  <si>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</si>
  <si>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</si>
  <si>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</si>
  <si>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</si>
  <si>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</si>
  <si>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</si>
  <si>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</si>
  <si>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</si>
  <si>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</si>
  <si>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</si>
  <si>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</si>
  <si>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</si>
  <si>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</si>
  <si>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</si>
  <si>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</si>
  <si>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</si>
  <si>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</si>
  <si>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</si>
  <si>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</si>
  <si>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</si>
  <si>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</si>
  <si>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</si>
  <si>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</si>
  <si>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</si>
  <si>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</si>
  <si>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</si>
  <si>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</si>
  <si>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</si>
  <si>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</si>
  <si>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</si>
  <si>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</si>
  <si>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</si>
  <si>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</si>
  <si>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</si>
  <si>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</si>
  <si>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</si>
  <si>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</si>
  <si>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</si>
  <si>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</si>
  <si>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</si>
  <si>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</si>
  <si>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</si>
  <si>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</si>
  <si>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</si>
  <si>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</si>
  <si>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</si>
  <si>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</si>
  <si>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</si>
  <si>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</si>
  <si>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</si>
  <si>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</si>
  <si>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</si>
  <si>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</si>
  <si>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</si>
  <si>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</si>
  <si>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</si>
  <si>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</si>
  <si>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</si>
  <si>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</si>
  <si>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</si>
  <si>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</si>
  <si>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</si>
  <si>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</si>
  <si>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</si>
  <si>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</si>
  <si>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</si>
  <si>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</si>
  <si>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</si>
  <si>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</si>
  <si>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</si>
  <si>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</si>
  <si>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</si>
  <si>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</si>
  <si>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</si>
  <si>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</si>
  <si>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</si>
  <si>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</si>
  <si>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</si>
  <si>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</si>
  <si>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</si>
  <si>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</si>
  <si>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</si>
  <si>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</si>
  <si>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</si>
  <si>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</si>
  <si>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</si>
  <si>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</si>
  <si>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</si>
  <si>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</si>
  <si>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</si>
  <si>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</si>
  <si>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</si>
  <si>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</si>
  <si>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</si>
  <si>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</si>
  <si>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</si>
  <si>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</si>
  <si>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</si>
  <si>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</si>
  <si>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</si>
  <si>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</si>
  <si>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</si>
  <si>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</si>
  <si>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</si>
  <si>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</si>
  <si>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</si>
  <si>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</si>
  <si>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</si>
  <si>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</si>
  <si>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</si>
  <si>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</si>
  <si>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</si>
  <si>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</si>
  <si>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</si>
  <si>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</si>
  <si>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</si>
  <si>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</si>
  <si>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</si>
  <si>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</si>
  <si>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</si>
  <si>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</si>
  <si>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</si>
  <si>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</si>
  <si>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</si>
  <si>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</si>
  <si>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</si>
  <si>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</si>
  <si>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</si>
  <si>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</si>
  <si>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</si>
  <si>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</si>
  <si>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</si>
  <si>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</si>
  <si>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</si>
  <si>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</si>
  <si>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</si>
  <si>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</si>
  <si>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</si>
  <si>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</si>
  <si>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</si>
  <si>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</si>
  <si>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</si>
  <si>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</si>
  <si>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</si>
  <si>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</si>
  <si>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</si>
  <si>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</si>
  <si>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</si>
  <si>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</si>
  <si>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</si>
  <si>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</si>
  <si>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</si>
  <si>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</si>
  <si>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</si>
  <si>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</si>
  <si>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</si>
  <si>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</si>
  <si>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</si>
  <si>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</si>
  <si>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</si>
  <si>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</si>
  <si>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</si>
  <si>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</si>
  <si>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</si>
  <si>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</si>
  <si>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</si>
  <si>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</si>
  <si>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</si>
  <si>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</si>
  <si>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</si>
  <si>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</si>
  <si>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</si>
  <si>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</si>
  <si>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</si>
  <si>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</si>
  <si>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</si>
  <si>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</si>
  <si>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</si>
  <si>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</si>
  <si>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</si>
  <si>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</si>
  <si>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</si>
  <si>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</si>
  <si>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</si>
  <si>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</si>
  <si>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</si>
  <si>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</si>
  <si>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</si>
  <si>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</si>
  <si>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</si>
  <si>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</si>
  <si>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</si>
  <si>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</si>
  <si>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</si>
  <si>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</si>
  <si>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</si>
  <si>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</si>
  <si>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</si>
  <si>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</si>
  <si>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</si>
  <si>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</si>
  <si>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</si>
  <si>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</si>
  <si>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</si>
  <si>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</si>
  <si>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</si>
  <si>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</si>
  <si>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</si>
  <si>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</si>
  <si>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</si>
  <si>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</si>
  <si>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</si>
  <si>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</si>
  <si>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</si>
  <si>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</si>
  <si>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</si>
  <si>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</si>
  <si>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</si>
  <si>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</si>
  <si>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</si>
  <si>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</si>
  <si>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</si>
  <si>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</si>
  <si>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</si>
  <si>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</si>
  <si>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</si>
  <si>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</si>
  <si>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</si>
  <si>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</si>
  <si>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</si>
  <si>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</si>
  <si>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</si>
  <si>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</si>
  <si>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</si>
  <si>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</si>
  <si>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</si>
  <si>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</si>
  <si>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</si>
  <si>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</si>
  <si>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</si>
  <si>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</si>
  <si>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</si>
  <si>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</si>
  <si>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</si>
  <si>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</si>
  <si>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</si>
  <si>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</si>
  <si>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</si>
  <si>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</si>
  <si>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</si>
  <si>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</si>
  <si>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</si>
  <si>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</si>
  <si>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</si>
  <si>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</si>
  <si>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</si>
  <si>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</si>
  <si>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</si>
  <si>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</si>
  <si>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</si>
  <si>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</si>
  <si>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</si>
  <si>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</si>
  <si>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</si>
  <si>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</si>
  <si>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</si>
  <si>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</si>
  <si>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</si>
  <si>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</si>
  <si>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</si>
  <si>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</si>
  <si>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</si>
  <si>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</si>
  <si>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</si>
  <si>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</si>
  <si>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</si>
  <si>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</si>
  <si>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</si>
  <si>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</si>
  <si>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</si>
  <si>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</si>
  <si>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</si>
  <si>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</si>
  <si>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</si>
  <si>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</si>
  <si>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</si>
  <si>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</si>
  <si>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</si>
  <si>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</si>
  <si>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</si>
  <si>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</si>
  <si>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</si>
  <si>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</si>
  <si>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</si>
  <si>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</si>
  <si>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</si>
  <si>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</si>
  <si>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</si>
  <si>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</si>
  <si>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</si>
  <si>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</si>
  <si>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</si>
  <si>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</si>
  <si>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</si>
  <si>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</si>
  <si>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</si>
  <si>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</si>
  <si>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</si>
  <si>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</si>
  <si>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</si>
  <si>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</si>
  <si>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</si>
  <si>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</si>
  <si>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</si>
  <si>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</si>
  <si>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</si>
  <si>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</si>
  <si>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</si>
  <si>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</si>
  <si>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</si>
  <si>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</si>
  <si>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</si>
  <si>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</si>
  <si>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</si>
  <si>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</si>
  <si>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</si>
  <si>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</si>
  <si>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</si>
  <si>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</si>
  <si>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</si>
  <si>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</si>
  <si>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</si>
  <si>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</si>
  <si>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</si>
  <si>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</si>
  <si>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</si>
  <si>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</si>
  <si>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</si>
  <si>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</si>
  <si>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</si>
  <si>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</si>
  <si>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</si>
  <si>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</si>
  <si>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</si>
  <si>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</si>
  <si>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</si>
  <si>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</si>
  <si>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</si>
  <si>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</si>
  <si>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</si>
  <si>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</si>
  <si>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</si>
  <si>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</si>
  <si>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</si>
  <si>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</si>
  <si>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</si>
  <si>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</si>
  <si>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</si>
  <si>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</si>
  <si>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</si>
  <si>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</si>
  <si>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</si>
  <si>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</si>
  <si>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</si>
  <si>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</si>
  <si>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</si>
  <si>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</si>
  <si>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</si>
  <si>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</si>
  <si>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</si>
  <si>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</si>
  <si>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</si>
  <si>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</si>
  <si>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</si>
  <si>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</si>
  <si>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</si>
  <si>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</si>
  <si>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</si>
  <si>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</si>
  <si>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</si>
  <si>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</si>
  <si>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</si>
  <si>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</si>
  <si>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</si>
  <si>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</si>
  <si>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</si>
  <si>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</si>
  <si>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</si>
  <si>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</si>
  <si>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</si>
  <si>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</si>
  <si>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</si>
  <si>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</si>
  <si>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</si>
  <si>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</si>
  <si>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</si>
  <si>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</si>
  <si>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</si>
  <si>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</si>
  <si>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</si>
  <si>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</si>
  <si>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</si>
  <si>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</si>
  <si>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</si>
  <si>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</si>
  <si>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</si>
  <si>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</si>
  <si>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</si>
  <si>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</si>
  <si>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</si>
  <si>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</si>
  <si>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</si>
  <si>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</si>
  <si>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</si>
  <si>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</si>
  <si>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</si>
  <si>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</si>
  <si>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</si>
  <si>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</si>
  <si>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</si>
  <si>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</si>
  <si>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</si>
  <si>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</si>
  <si>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</si>
  <si>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</si>
  <si>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</si>
  <si>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</si>
  <si>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</si>
  <si>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</si>
  <si>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</si>
  <si>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</si>
  <si>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</si>
  <si>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</si>
  <si>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</si>
  <si>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</si>
  <si>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</si>
  <si>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</si>
  <si>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</si>
  <si>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</si>
  <si>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</si>
  <si>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</si>
  <si>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</si>
  <si>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</si>
  <si>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</si>
  <si>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</si>
  <si>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</si>
  <si>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</si>
  <si>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</si>
  <si>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</si>
  <si>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</si>
  <si>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</si>
  <si>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</si>
  <si>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</si>
  <si>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</si>
  <si>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</si>
  <si>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</si>
  <si>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</si>
  <si>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</si>
  <si>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</si>
  <si>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</si>
  <si>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</si>
  <si>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</si>
  <si>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</si>
  <si>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</si>
  <si>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</si>
  <si>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</si>
  <si>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</si>
  <si>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</si>
  <si>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</si>
  <si>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</si>
  <si>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</si>
  <si>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</si>
  <si>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</si>
  <si>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</si>
  <si>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</si>
  <si>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</si>
  <si>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</si>
  <si>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</si>
  <si>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</si>
  <si>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</si>
  <si>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</si>
  <si>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</si>
  <si>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</si>
  <si>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</si>
  <si>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</si>
  <si>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</si>
  <si>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</si>
  <si>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</si>
  <si>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</si>
  <si>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</si>
  <si>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</si>
  <si>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</si>
  <si>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</si>
  <si>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</si>
  <si>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</si>
  <si>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</si>
  <si>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</si>
  <si>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</si>
  <si>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</si>
  <si>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</si>
  <si>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</si>
  <si>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</si>
  <si>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</si>
  <si>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</si>
  <si>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</si>
  <si>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</si>
  <si>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</si>
  <si>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</si>
  <si>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</si>
  <si>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</si>
  <si>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</si>
  <si>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</si>
  <si>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</si>
  <si>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</si>
  <si>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</si>
  <si>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</si>
  <si>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</si>
  <si>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</si>
  <si>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</si>
  <si>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</si>
  <si>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</si>
  <si>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</si>
  <si>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</si>
  <si>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</si>
  <si>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</si>
  <si>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</si>
  <si>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</si>
  <si>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</si>
  <si>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</si>
  <si>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</si>
  <si>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</si>
  <si>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</si>
  <si>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</si>
  <si>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</si>
  <si>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</si>
  <si>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</si>
  <si>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</si>
  <si>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</si>
  <si>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</si>
  <si>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</si>
  <si>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</si>
  <si>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</si>
  <si>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</si>
  <si>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</si>
  <si>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</si>
  <si>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</si>
  <si>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</si>
  <si>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</si>
  <si>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</si>
  <si>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</si>
  <si>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</si>
  <si>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</si>
  <si>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</si>
  <si>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</si>
  <si>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</si>
  <si>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</si>
  <si>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</si>
  <si>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</si>
  <si>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</si>
  <si>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</si>
  <si>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</si>
  <si>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</si>
  <si>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</si>
  <si>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</si>
  <si>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</si>
  <si>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</si>
  <si>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</si>
  <si>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</si>
  <si>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</si>
  <si>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</si>
  <si>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</si>
  <si>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</si>
  <si>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</si>
  <si>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</si>
  <si>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</si>
  <si>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</si>
  <si>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</si>
  <si>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</si>
  <si>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</si>
  <si>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</si>
  <si>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</si>
  <si>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</si>
  <si>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</si>
  <si>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</si>
  <si>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</si>
  <si>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</si>
  <si>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</si>
  <si>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</si>
  <si>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</si>
  <si>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</si>
  <si>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</si>
  <si>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</si>
  <si>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</si>
  <si>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</si>
  <si>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</si>
  <si>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</si>
  <si>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</si>
  <si>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</si>
  <si>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</si>
  <si>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</si>
  <si>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</si>
  <si>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</si>
  <si>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</si>
  <si>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</si>
  <si>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</si>
  <si>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</si>
  <si>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</si>
  <si>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</si>
  <si>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</si>
  <si>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</si>
  <si>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</si>
  <si>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</si>
  <si>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</si>
  <si>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</si>
  <si>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</si>
  <si>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</si>
  <si>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</si>
  <si>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</si>
  <si>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</si>
  <si>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</si>
  <si>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</si>
  <si>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</si>
  <si>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</si>
  <si>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</si>
  <si>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</si>
  <si>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</si>
  <si>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</si>
  <si>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</si>
  <si>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</si>
  <si>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</si>
  <si>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</si>
  <si>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</si>
  <si>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</si>
  <si>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</si>
  <si>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</si>
  <si>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</si>
  <si>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</si>
  <si>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</si>
  <si>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</si>
  <si>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</si>
  <si>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</si>
  <si>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</si>
  <si>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</si>
  <si>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</si>
  <si>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</si>
  <si>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</si>
  <si>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</si>
  <si>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</si>
  <si>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</si>
  <si>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</si>
  <si>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</si>
  <si>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</si>
  <si>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</si>
  <si>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</si>
  <si>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</si>
  <si>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</si>
  <si>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</si>
  <si>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</si>
  <si>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</si>
  <si>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</si>
  <si>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</si>
  <si>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</si>
  <si>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</si>
  <si>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</si>
  <si>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</si>
  <si>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</si>
  <si>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</si>
  <si>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</si>
  <si>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</si>
  <si>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</si>
  <si>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</si>
  <si>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</si>
  <si>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</si>
  <si>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</si>
  <si>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</si>
  <si>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</si>
  <si>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</si>
  <si>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</si>
  <si>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</si>
  <si>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</si>
  <si>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</si>
  <si>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</si>
  <si>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</si>
  <si>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</si>
  <si>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</si>
  <si>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</si>
  <si>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</si>
  <si>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</si>
  <si>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</si>
  <si>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</si>
  <si>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</si>
  <si>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</si>
  <si>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</si>
  <si>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</si>
  <si>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</si>
  <si>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</si>
  <si>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</si>
  <si>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</si>
  <si>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</si>
  <si>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</si>
  <si>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</si>
  <si>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</si>
  <si>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</si>
  <si>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</si>
  <si>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</si>
  <si>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</si>
  <si>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</si>
  <si>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</si>
  <si>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</si>
  <si>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</si>
  <si>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</si>
  <si>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</si>
  <si>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</si>
  <si>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</si>
  <si>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</si>
  <si>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</si>
  <si>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</si>
  <si>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</si>
  <si>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</si>
  <si>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</si>
  <si>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</si>
  <si>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</si>
  <si>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</si>
  <si>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</si>
  <si>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</si>
  <si>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</si>
  <si>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</si>
  <si>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</si>
  <si>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</si>
  <si>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</si>
  <si>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</si>
  <si>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</si>
  <si>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</si>
  <si>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</si>
  <si>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</si>
  <si>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</si>
  <si>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</si>
  <si>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</si>
  <si>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</si>
  <si>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</si>
  <si>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</si>
  <si>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</si>
  <si>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</si>
  <si>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</si>
  <si>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</si>
  <si>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</si>
  <si>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</si>
  <si>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</si>
  <si>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</si>
  <si>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</si>
  <si>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</si>
  <si>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</si>
  <si>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</si>
  <si>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</si>
  <si>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</si>
  <si>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</si>
  <si>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</si>
  <si>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</si>
  <si>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</si>
  <si>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</si>
  <si>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</si>
  <si>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</si>
  <si>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</si>
  <si>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</si>
  <si>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</si>
  <si>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</si>
  <si>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</si>
  <si>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</si>
  <si>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</si>
  <si>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</si>
  <si>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</si>
  <si>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</si>
  <si>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</si>
  <si>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</si>
  <si>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</si>
  <si>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</si>
  <si>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</si>
  <si>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</si>
  <si>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</si>
  <si>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</si>
  <si>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</si>
  <si>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</si>
  <si>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</si>
  <si>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</si>
  <si>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</si>
  <si>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</si>
  <si>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</si>
  <si>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</si>
  <si>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</si>
  <si>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</si>
  <si>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</si>
  <si>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</si>
  <si>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</si>
  <si>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</si>
  <si>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</si>
  <si>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</si>
  <si>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</si>
  <si>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</si>
  <si>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</si>
  <si>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</si>
  <si>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</si>
  <si>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</si>
  <si>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</si>
  <si>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</si>
  <si>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</si>
  <si>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</si>
  <si>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</si>
  <si>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</si>
  <si>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</si>
  <si>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</si>
  <si>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</si>
  <si>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</si>
  <si>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</si>
  <si>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</si>
  <si>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</si>
  <si>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</si>
  <si>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</si>
  <si>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</si>
  <si>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</si>
  <si>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</si>
  <si>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</si>
  <si>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</si>
  <si>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</si>
  <si>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</si>
  <si>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</si>
  <si>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</si>
  <si>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</si>
  <si>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</si>
  <si>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</si>
  <si>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</si>
  <si>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</si>
  <si>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</si>
  <si>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</si>
  <si>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</si>
  <si>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</si>
  <si>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</si>
  <si>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</si>
  <si>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</si>
  <si>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</si>
  <si>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</si>
  <si>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</si>
  <si>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</si>
  <si>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</si>
  <si>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</si>
  <si>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</si>
  <si>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</si>
  <si>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</si>
  <si>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</si>
  <si>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</si>
  <si>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</si>
  <si>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</si>
  <si>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</si>
  <si>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</si>
  <si>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</si>
  <si>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</si>
  <si>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</si>
  <si>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</si>
  <si>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</si>
  <si>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</si>
  <si>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</si>
  <si>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</si>
  <si>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</si>
  <si>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</si>
  <si>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</si>
  <si>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</si>
  <si>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</si>
  <si>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</si>
  <si>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</si>
  <si>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</si>
  <si>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</si>
  <si>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</si>
  <si>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</si>
  <si>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</si>
  <si>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</si>
  <si>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</si>
  <si>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</si>
  <si>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</si>
  <si>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</si>
  <si>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</si>
  <si>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</si>
  <si>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</si>
  <si>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</si>
  <si>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</si>
  <si>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</si>
  <si>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</si>
  <si>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</si>
  <si>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</si>
  <si>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</si>
  <si>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</si>
  <si>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</si>
  <si>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</si>
  <si>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</si>
  <si>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</si>
  <si>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</si>
  <si>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</si>
  <si>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</si>
  <si>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</si>
  <si>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</si>
  <si>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</si>
  <si>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</si>
  <si>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</si>
  <si>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</si>
  <si>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</si>
  <si>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</si>
  <si>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</si>
  <si>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</si>
  <si>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</si>
  <si>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</si>
  <si>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</si>
  <si>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</si>
  <si>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</si>
  <si>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</si>
  <si>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</si>
  <si>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</si>
  <si>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</si>
  <si>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</si>
  <si>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</si>
  <si>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</si>
  <si>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</si>
  <si>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</si>
  <si>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</si>
  <si>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</si>
  <si>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</si>
  <si>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</si>
  <si>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</si>
  <si>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</si>
  <si>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</si>
  <si>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</si>
  <si>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</si>
  <si>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</si>
  <si>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</si>
  <si>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</si>
  <si>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</si>
  <si>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</si>
  <si>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</si>
  <si>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</si>
  <si>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</si>
  <si>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</si>
  <si>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</si>
  <si>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</si>
  <si>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</si>
  <si>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</si>
  <si>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</si>
  <si>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</si>
  <si>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</si>
  <si>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</si>
  <si>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</si>
  <si>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</si>
  <si>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</si>
  <si>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</si>
  <si>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</si>
  <si>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</si>
  <si>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</si>
  <si>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</si>
  <si>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</si>
  <si>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</si>
  <si>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</si>
  <si>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</si>
  <si>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</si>
  <si>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</si>
  <si>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</si>
  <si>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</si>
  <si>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</si>
  <si>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</si>
  <si>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</si>
  <si>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</si>
  <si>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</si>
  <si>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</si>
  <si>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</si>
  <si>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</si>
  <si>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</si>
  <si>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</si>
  <si>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</si>
  <si>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</si>
  <si>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</si>
  <si>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</si>
  <si>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</si>
  <si>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</si>
  <si>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</si>
  <si>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</si>
  <si>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</si>
  <si>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</si>
  <si>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</si>
  <si>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</si>
  <si>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</si>
  <si>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</si>
  <si>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</si>
  <si>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</si>
  <si>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</si>
  <si>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</si>
  <si>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</si>
  <si>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</si>
  <si>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</si>
  <si>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</si>
  <si>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</si>
  <si>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</si>
  <si>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</si>
  <si>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</si>
  <si>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</si>
  <si>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</si>
  <si>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</si>
  <si>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</si>
  <si>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</si>
  <si>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</si>
  <si>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</si>
  <si>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</si>
  <si>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</si>
  <si>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</si>
  <si>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</si>
  <si>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</si>
  <si>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</si>
  <si>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</si>
  <si>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</si>
  <si>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</si>
  <si>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</si>
  <si>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</si>
  <si>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</si>
  <si>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</si>
  <si>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</si>
  <si>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</si>
  <si>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</si>
  <si>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</si>
  <si>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</si>
  <si>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</si>
  <si>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</si>
  <si>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</si>
  <si>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</si>
  <si>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</si>
  <si>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</si>
  <si>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</si>
  <si>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</si>
  <si>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</si>
  <si>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</si>
  <si>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</si>
  <si>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</si>
  <si>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</si>
  <si>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</si>
  <si>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</si>
  <si>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</si>
  <si>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</si>
  <si>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</si>
  <si>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</si>
  <si>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</si>
  <si>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</si>
  <si>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</si>
  <si>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</si>
  <si>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</si>
  <si>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</si>
  <si>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</si>
  <si>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</si>
  <si>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</si>
  <si>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</si>
  <si>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</si>
  <si>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</si>
  <si>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</si>
  <si>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</si>
  <si>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</si>
  <si>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</si>
  <si>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</si>
  <si>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</si>
  <si>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</si>
  <si>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</si>
  <si>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</si>
  <si>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</si>
  <si>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</si>
  <si>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</si>
  <si>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</si>
  <si>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</si>
  <si>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</si>
  <si>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</si>
  <si>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</si>
  <si>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</si>
  <si>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</si>
  <si>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</si>
  <si>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</si>
  <si>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</si>
  <si>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</si>
  <si>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</si>
  <si>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</si>
  <si>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</si>
  <si>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</si>
  <si>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</si>
  <si>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</si>
  <si>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</si>
  <si>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</si>
  <si>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</si>
  <si>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</si>
  <si>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</si>
  <si>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</si>
  <si>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</si>
  <si>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</si>
  <si>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</si>
  <si>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</si>
  <si>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</si>
  <si>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</si>
  <si>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</si>
  <si>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</si>
  <si>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</si>
  <si>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</si>
  <si>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</si>
  <si>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</si>
  <si>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</si>
  <si>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</si>
  <si>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</si>
  <si>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</si>
  <si>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</si>
  <si>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</si>
  <si>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</si>
  <si>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</si>
  <si>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</si>
  <si>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</si>
  <si>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</si>
  <si>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</si>
  <si>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</si>
  <si>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</si>
  <si>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</si>
  <si>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</si>
  <si>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</si>
  <si>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</si>
  <si>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</si>
  <si>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</si>
  <si>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</si>
  <si>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</si>
  <si>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</si>
  <si>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</si>
  <si>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</si>
  <si>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</si>
  <si>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</si>
  <si>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</si>
  <si>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</si>
  <si>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</si>
  <si>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</si>
  <si>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</si>
  <si>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</si>
  <si>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</si>
  <si>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</si>
  <si>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</si>
  <si>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</si>
  <si>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</si>
  <si>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</si>
  <si>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</si>
  <si>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</si>
  <si>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</si>
  <si>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</si>
  <si>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</si>
  <si>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</si>
  <si>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</si>
  <si>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</si>
  <si>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</si>
  <si>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</si>
  <si>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</si>
  <si>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</si>
  <si>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</si>
  <si>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</si>
  <si>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</si>
  <si>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</si>
  <si>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</si>
  <si>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</si>
  <si>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</si>
  <si>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</si>
  <si>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</si>
  <si>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</si>
  <si>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</si>
  <si>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</si>
  <si>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</si>
  <si>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</si>
  <si>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</si>
  <si>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</si>
  <si>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</si>
  <si>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</si>
  <si>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</si>
  <si>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</si>
  <si>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</si>
  <si>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</si>
  <si>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</si>
  <si>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</si>
  <si>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</si>
  <si>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</si>
  <si>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</si>
  <si>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</si>
  <si>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</si>
  <si>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</si>
  <si>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</si>
  <si>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</si>
  <si>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</si>
  <si>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</si>
  <si>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</si>
  <si>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</si>
  <si>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</si>
  <si>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</si>
  <si>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</si>
  <si>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</si>
  <si>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</si>
  <si>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</si>
  <si>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</si>
  <si>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</si>
  <si>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</si>
  <si>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</si>
  <si>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</si>
  <si>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</si>
  <si>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</si>
  <si>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</si>
  <si>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</si>
  <si>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</si>
  <si>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</si>
  <si>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</si>
  <si>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</si>
  <si>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</si>
  <si>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</si>
  <si>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</si>
  <si>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</si>
  <si>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</si>
  <si>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</si>
  <si>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</si>
  <si>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</si>
  <si>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</si>
  <si>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</si>
  <si>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</si>
  <si>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</si>
  <si>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</si>
  <si>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</si>
  <si>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</si>
  <si>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</si>
  <si>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</si>
  <si>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</si>
  <si>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</si>
  <si>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</si>
  <si>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</si>
  <si>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</si>
  <si>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</si>
  <si>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</si>
  <si>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</si>
  <si>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</si>
  <si>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</si>
  <si>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</si>
  <si>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</si>
  <si>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</si>
  <si>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</si>
  <si>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</si>
  <si>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</si>
  <si>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</si>
  <si>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</si>
  <si>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</si>
  <si>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</si>
  <si>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</si>
  <si>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</si>
  <si>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</si>
  <si>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</si>
  <si>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</si>
  <si>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</si>
  <si>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</si>
  <si>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</si>
  <si>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</si>
  <si>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</si>
  <si>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</si>
  <si>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</si>
  <si>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</si>
  <si>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</si>
  <si>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</si>
  <si>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</si>
  <si>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</si>
  <si>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</si>
  <si>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</si>
  <si>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</si>
  <si>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</si>
  <si>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</si>
  <si>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</si>
  <si>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</si>
  <si>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</si>
  <si>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</si>
  <si>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</si>
  <si>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</si>
  <si>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</si>
  <si>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</si>
  <si>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</si>
  <si>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</si>
  <si>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</si>
  <si>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</si>
  <si>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</si>
  <si>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</si>
  <si>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</si>
  <si>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</si>
  <si>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</si>
  <si>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</si>
  <si>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</si>
  <si>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</si>
  <si>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</si>
  <si>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</si>
  <si>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</si>
  <si>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</si>
  <si>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</si>
  <si>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</si>
  <si>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</si>
  <si>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</si>
  <si>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</si>
  <si>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</si>
  <si>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</si>
  <si>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</si>
  <si>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</si>
  <si>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</si>
  <si>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</si>
  <si>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</si>
  <si>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</si>
  <si>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</si>
  <si>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</si>
  <si>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</si>
  <si>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</si>
  <si>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</si>
  <si>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</si>
  <si>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</si>
  <si>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</si>
  <si>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</si>
  <si>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</si>
  <si>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</si>
  <si>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</si>
  <si>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</si>
  <si>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</si>
  <si>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</si>
  <si>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</si>
  <si>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</si>
  <si>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</si>
  <si>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</si>
  <si>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</si>
  <si>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</si>
  <si>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</si>
  <si>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</si>
  <si>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</si>
  <si>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</si>
  <si>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</si>
  <si>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</si>
  <si>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</si>
  <si>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</si>
  <si>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</si>
  <si>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</si>
  <si>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</si>
  <si>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</si>
  <si>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</si>
  <si>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</si>
  <si>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</si>
  <si>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</si>
  <si>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</si>
  <si>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</si>
  <si>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</si>
  <si>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</si>
  <si>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</si>
  <si>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</si>
  <si>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</si>
  <si>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</si>
  <si>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</si>
  <si>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</si>
  <si>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</si>
  <si>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</si>
  <si>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</si>
  <si>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</si>
  <si>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</si>
  <si>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</si>
  <si>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</si>
  <si>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</si>
  <si>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</si>
  <si>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</si>
  <si>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</si>
  <si>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</si>
  <si>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</si>
  <si>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</si>
  <si>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</si>
  <si>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</si>
  <si>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</si>
  <si>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</si>
  <si>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</si>
  <si>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</si>
  <si>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</si>
  <si>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</si>
  <si>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</si>
  <si>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</si>
  <si>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</si>
  <si>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</si>
  <si>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</si>
  <si>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</si>
  <si>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</si>
  <si>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</si>
  <si>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</si>
  <si>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</si>
  <si>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</si>
  <si>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</si>
  <si>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</si>
  <si>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</si>
  <si>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</si>
  <si>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</si>
  <si>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</si>
  <si>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</si>
  <si>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</si>
  <si>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</si>
  <si>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</si>
  <si>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</si>
  <si>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</si>
  <si>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</si>
  <si>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</si>
  <si>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</si>
  <si>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</si>
  <si>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</si>
  <si>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</si>
  <si>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</si>
  <si>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</si>
  <si>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</si>
  <si>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</si>
  <si>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</si>
  <si>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</si>
  <si>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</si>
  <si>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</si>
  <si>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</si>
  <si>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</si>
  <si>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</si>
  <si>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</si>
  <si>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</si>
  <si>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</si>
  <si>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</si>
  <si>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</si>
  <si>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</si>
  <si>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</si>
  <si>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</si>
  <si>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</si>
  <si>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</si>
  <si>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</si>
  <si>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</si>
  <si>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</si>
  <si>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</si>
  <si>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</si>
  <si>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</si>
  <si>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</si>
  <si>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</si>
  <si>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</si>
  <si>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</si>
  <si>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</si>
  <si>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</si>
  <si>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</si>
  <si>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</si>
  <si>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</si>
  <si>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</si>
  <si>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</si>
  <si>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</si>
  <si>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</si>
  <si>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</si>
  <si>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</si>
  <si>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</si>
  <si>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</si>
  <si>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</si>
  <si>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</si>
  <si>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</si>
  <si>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</si>
  <si>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</si>
  <si>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</si>
  <si>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</si>
  <si>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</si>
  <si>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</si>
  <si>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</si>
  <si>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</si>
  <si>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</si>
  <si>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</si>
  <si>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</si>
  <si>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</si>
  <si>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</si>
  <si>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</si>
  <si>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</si>
  <si>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</si>
  <si>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</si>
  <si>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</si>
  <si>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</si>
  <si>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</si>
  <si>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</si>
  <si>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</si>
  <si>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</si>
  <si>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</si>
  <si>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</si>
  <si>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</si>
  <si>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</si>
  <si>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</si>
  <si>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</si>
  <si>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</si>
  <si>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</si>
  <si>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</si>
  <si>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</si>
  <si>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</si>
  <si>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</si>
  <si>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</si>
  <si>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</si>
  <si>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</si>
  <si>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</si>
  <si>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</si>
  <si>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</si>
  <si>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</si>
  <si>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</si>
  <si>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</si>
  <si>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</si>
  <si>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</si>
  <si>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</si>
  <si>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</si>
  <si>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</si>
  <si>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</si>
  <si>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</si>
  <si>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</si>
  <si>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</si>
  <si>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</si>
  <si>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</si>
  <si>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</si>
  <si>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</si>
  <si>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</si>
  <si>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</si>
  <si>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</si>
  <si>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</si>
  <si>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</si>
  <si>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</si>
  <si>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</si>
  <si>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</si>
  <si>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</si>
  <si>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</si>
  <si>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</si>
  <si>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</si>
  <si>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</si>
  <si>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</si>
  <si>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</si>
  <si>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</si>
  <si>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</si>
  <si>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</si>
  <si>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</si>
  <si>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</si>
  <si>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</si>
  <si>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</si>
  <si>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</si>
  <si>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</si>
  <si>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</si>
  <si>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</si>
  <si>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</si>
  <si>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</si>
  <si>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</si>
  <si>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</si>
  <si>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</si>
  <si>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</si>
  <si>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</si>
  <si>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</si>
  <si>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</si>
  <si>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</si>
  <si>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</si>
  <si>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</si>
  <si>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</si>
  <si>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</si>
  <si>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</si>
  <si>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</si>
  <si>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</si>
  <si>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</si>
  <si>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</si>
  <si>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</si>
  <si>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</si>
  <si>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</si>
  <si>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</si>
  <si>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</si>
  <si>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</si>
  <si>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</si>
  <si>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</si>
  <si>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</si>
  <si>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</si>
  <si>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</si>
  <si>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</si>
  <si>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</si>
  <si>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</si>
  <si>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</si>
  <si>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</si>
  <si>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</si>
  <si>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</si>
  <si>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</si>
  <si>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</si>
  <si>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</si>
  <si>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</si>
  <si>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</si>
  <si>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</si>
  <si>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</si>
  <si>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</si>
  <si>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</si>
  <si>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</si>
  <si>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</si>
  <si>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</si>
  <si>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</si>
  <si>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</si>
  <si>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</si>
  <si>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</si>
  <si>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</si>
  <si>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</si>
  <si>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</si>
  <si>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</si>
  <si>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</si>
  <si>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</si>
  <si>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</si>
  <si>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</si>
  <si>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</si>
  <si>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</si>
  <si>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</si>
  <si>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</si>
  <si>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</si>
  <si>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</si>
  <si>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</si>
  <si>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</si>
  <si>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</si>
  <si>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</si>
  <si>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</si>
  <si>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</si>
  <si>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</si>
  <si>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</si>
  <si>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</si>
  <si>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</si>
  <si>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</si>
  <si>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</si>
  <si>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</si>
  <si>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</si>
  <si>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</si>
  <si>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</si>
  <si>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</si>
  <si>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</si>
  <si>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</si>
  <si>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</si>
  <si>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</si>
  <si>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</si>
  <si>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</si>
  <si>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</si>
  <si>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</si>
  <si>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</si>
  <si>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</si>
  <si>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</si>
  <si>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</si>
  <si>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</si>
  <si>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</si>
  <si>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</si>
  <si>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</si>
  <si>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</si>
  <si>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</si>
  <si>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</si>
  <si>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</si>
  <si>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</si>
  <si>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</si>
  <si>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</si>
  <si>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</si>
  <si>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</si>
  <si>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</si>
  <si>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</si>
  <si>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</si>
  <si>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</si>
  <si>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</si>
  <si>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</si>
  <si>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</si>
  <si>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</si>
  <si>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</si>
  <si>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</si>
  <si>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</si>
  <si>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</si>
  <si>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</si>
  <si>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</si>
  <si>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</si>
  <si>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</si>
  <si>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</si>
  <si>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</si>
  <si>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</si>
  <si>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</si>
  <si>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</si>
  <si>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</si>
  <si>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</si>
  <si>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</si>
  <si>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</si>
  <si>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</si>
  <si>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</si>
  <si>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</si>
  <si>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</si>
  <si>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</si>
  <si>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</si>
  <si>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</si>
  <si>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</si>
  <si>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</si>
  <si>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</si>
  <si>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</si>
  <si>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</si>
  <si>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</si>
  <si>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</si>
  <si>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</si>
  <si>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</si>
  <si>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</si>
  <si>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</si>
  <si>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</si>
  <si>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</si>
  <si>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</si>
  <si>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</si>
  <si>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</si>
  <si>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</si>
  <si>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</si>
  <si>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</si>
  <si>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</si>
  <si>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</si>
  <si>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</si>
  <si>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</si>
  <si>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</si>
  <si>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</si>
  <si>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</si>
  <si>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</si>
  <si>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</si>
  <si>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</si>
  <si>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</si>
  <si>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</si>
  <si>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</si>
  <si>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</si>
  <si>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</si>
  <si>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</si>
  <si>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</si>
  <si>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</si>
  <si>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</si>
  <si>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</si>
  <si>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</si>
  <si>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</si>
  <si>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</si>
  <si>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</si>
  <si>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</si>
  <si>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</si>
  <si>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</si>
  <si>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</si>
  <si>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</si>
  <si>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</si>
  <si>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</si>
  <si>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</si>
  <si>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</si>
  <si>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</si>
  <si>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</si>
  <si>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</si>
  <si>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</si>
  <si>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</si>
  <si>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</si>
  <si>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</si>
  <si>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</si>
  <si>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</si>
  <si>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</si>
  <si>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</si>
  <si>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</si>
  <si>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</si>
  <si>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</si>
  <si>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</si>
  <si>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</si>
  <si>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</si>
  <si>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</si>
  <si>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</si>
  <si>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</si>
  <si>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</si>
  <si>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</si>
  <si>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</si>
  <si>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</si>
  <si>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</si>
  <si>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</si>
  <si>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</si>
  <si>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</si>
  <si>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</si>
  <si>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</si>
  <si>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</si>
  <si>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</si>
  <si>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</si>
  <si>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</si>
  <si>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</si>
  <si>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</si>
  <si>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</si>
  <si>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</si>
  <si>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</si>
  <si>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</si>
  <si>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</si>
  <si>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</si>
  <si>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</si>
  <si>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</si>
  <si>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</si>
  <si>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</si>
  <si>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</si>
  <si>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</si>
  <si>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</si>
  <si>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</si>
  <si>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</si>
  <si>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</si>
  <si>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</si>
  <si>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</si>
  <si>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</si>
  <si>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</si>
  <si>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</si>
  <si>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</si>
  <si>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</si>
  <si>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</si>
  <si>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</si>
  <si>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</si>
  <si>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</si>
  <si>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</si>
  <si>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</si>
  <si>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</si>
  <si>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</si>
  <si>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</si>
  <si>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</si>
  <si>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</si>
  <si>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</si>
  <si>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</si>
  <si>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</si>
  <si>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</si>
  <si>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</si>
  <si>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</si>
  <si>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</si>
  <si>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</si>
  <si>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</si>
  <si>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</si>
  <si>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</si>
  <si>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</si>
  <si>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</si>
  <si>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</si>
  <si>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</si>
  <si>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</si>
  <si>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</si>
  <si>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</si>
  <si>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</si>
  <si>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</si>
  <si>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</si>
  <si>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</si>
  <si>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</si>
  <si>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</si>
  <si>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</si>
  <si>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</si>
  <si>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</si>
  <si>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</si>
  <si>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</si>
  <si>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</si>
  <si>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</si>
  <si>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</si>
  <si>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</si>
  <si>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</si>
  <si>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</si>
  <si>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</si>
  <si>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</si>
  <si>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</si>
  <si>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</si>
  <si>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</si>
  <si>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</si>
  <si>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</si>
  <si>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</si>
  <si>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</si>
  <si>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</si>
  <si>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</si>
  <si>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</si>
  <si>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</si>
  <si>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</si>
  <si>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</si>
  <si>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</si>
  <si>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</si>
  <si>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</si>
  <si>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</si>
  <si>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</si>
  <si>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</si>
  <si>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</si>
  <si>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</si>
  <si>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</si>
  <si>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</si>
  <si>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</si>
  <si>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</si>
  <si>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</si>
  <si>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</si>
  <si>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</si>
  <si>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</si>
  <si>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</si>
  <si>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</si>
  <si>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</si>
  <si>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</si>
  <si>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</si>
  <si>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</si>
  <si>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</si>
  <si>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</si>
  <si>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</si>
  <si>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</si>
  <si>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</si>
  <si>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</si>
  <si>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</si>
  <si>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</si>
  <si>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</si>
  <si>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</si>
  <si>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</si>
  <si>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</si>
  <si>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</si>
  <si>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</si>
  <si>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</si>
  <si>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</si>
  <si>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</si>
  <si>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</si>
  <si>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</si>
  <si>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</si>
  <si>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</si>
  <si>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</si>
  <si>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</si>
  <si>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</si>
  <si>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</si>
  <si>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</si>
  <si>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</si>
  <si>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</si>
  <si>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</si>
  <si>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</si>
  <si>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</si>
  <si>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</si>
  <si>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</si>
  <si>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</si>
  <si>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</si>
  <si>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</si>
  <si>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</si>
  <si>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</si>
  <si>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</si>
  <si>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</si>
  <si>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</si>
  <si>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</si>
  <si>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</si>
  <si>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</si>
  <si>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</si>
  <si>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</si>
  <si>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</si>
  <si>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</si>
  <si>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</si>
  <si>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</si>
  <si>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</si>
  <si>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</si>
  <si>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</si>
  <si>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</si>
  <si>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</si>
  <si>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</si>
  <si>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</si>
  <si>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</si>
  <si>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</si>
  <si>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</si>
  <si>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</si>
  <si>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</si>
  <si>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</si>
  <si>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</si>
  <si>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</si>
  <si>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</si>
  <si>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</si>
  <si>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</si>
  <si>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</si>
  <si>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</si>
  <si>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</si>
  <si>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</si>
  <si>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</si>
  <si>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</si>
  <si>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</si>
  <si>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</si>
  <si>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</si>
  <si>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</si>
  <si>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</si>
  <si>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</si>
  <si>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</si>
  <si>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</si>
  <si>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</si>
  <si>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</si>
  <si>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</si>
  <si>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</si>
  <si>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</si>
  <si>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</si>
  <si>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</si>
  <si>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</si>
  <si>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</si>
  <si>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</si>
  <si>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</si>
  <si>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</si>
  <si>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</si>
  <si>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</si>
  <si>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</si>
  <si>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</si>
  <si>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</si>
  <si>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</si>
  <si>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</si>
  <si>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</si>
  <si>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</si>
  <si>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</si>
  <si>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</si>
  <si>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</si>
  <si>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</si>
  <si>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</si>
  <si>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</si>
  <si>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</si>
  <si>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</si>
  <si>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</si>
  <si>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</si>
  <si>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</si>
  <si>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</si>
  <si>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</si>
  <si>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</si>
  <si>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</si>
  <si>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</si>
  <si>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</si>
  <si>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</si>
  <si>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</si>
  <si>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</si>
  <si>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</si>
  <si>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</si>
  <si>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</si>
  <si>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</si>
  <si>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</si>
  <si>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</si>
  <si>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</si>
  <si>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</si>
  <si>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</si>
  <si>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</si>
  <si>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</si>
  <si>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</si>
  <si>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</si>
  <si>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</si>
  <si>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</si>
  <si>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</si>
  <si>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</si>
  <si>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</si>
  <si>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</si>
  <si>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</si>
  <si>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</si>
  <si>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</si>
  <si>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</si>
  <si>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</si>
  <si>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</si>
  <si>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</si>
  <si>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</si>
  <si>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</si>
  <si>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</si>
  <si>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</si>
  <si>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</si>
  <si>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</si>
  <si>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</si>
  <si>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</si>
  <si>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</si>
  <si>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</si>
  <si>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</si>
  <si>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</si>
  <si>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</si>
  <si>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</si>
  <si>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</si>
  <si>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</si>
  <si>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</si>
  <si>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</si>
  <si>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</si>
  <si>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</si>
  <si>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</si>
  <si>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</si>
  <si>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</si>
  <si>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</si>
  <si>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</si>
  <si>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</si>
  <si>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</si>
  <si>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</si>
  <si>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</si>
  <si>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</si>
  <si>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</si>
  <si>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</si>
  <si>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</si>
  <si>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</si>
  <si>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</si>
  <si>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</si>
  <si>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</si>
  <si>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</si>
  <si>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</si>
  <si>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</si>
  <si>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</si>
  <si>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</si>
  <si>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</si>
  <si>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</si>
  <si>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</si>
  <si>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</si>
  <si>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</si>
  <si>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</si>
  <si>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</si>
  <si>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</si>
  <si>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</si>
  <si>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</si>
  <si>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</si>
  <si>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</si>
  <si>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</si>
  <si>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</si>
  <si>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</si>
  <si>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</si>
  <si>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</si>
  <si>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</si>
  <si>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</si>
  <si>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</si>
  <si>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</si>
  <si>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</si>
  <si>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</si>
  <si>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</si>
  <si>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</si>
  <si>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</si>
  <si>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</si>
  <si>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</si>
  <si>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</si>
  <si>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</si>
  <si>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</si>
  <si>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</si>
  <si>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</si>
  <si>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</si>
  <si>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</si>
  <si>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</si>
  <si>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</si>
  <si>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</si>
  <si>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</si>
  <si>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</si>
  <si>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</si>
  <si>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</si>
  <si>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</si>
  <si>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</si>
  <si>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</si>
  <si>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</si>
  <si>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</si>
  <si>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</si>
  <si>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</si>
  <si>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</si>
  <si>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</si>
  <si>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</si>
  <si>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</si>
  <si>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</si>
  <si>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</si>
  <si>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</si>
  <si>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</si>
  <si>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</si>
  <si>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</si>
  <si>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</si>
  <si>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</si>
  <si>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</si>
  <si>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</si>
  <si>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</si>
  <si>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</si>
  <si>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</si>
  <si>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</si>
  <si>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</si>
  <si>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</si>
  <si>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</si>
  <si>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</si>
  <si>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</si>
  <si>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</si>
  <si>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</si>
  <si>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</si>
  <si>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</si>
  <si>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</si>
  <si>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</si>
  <si>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</si>
  <si>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</si>
  <si>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</si>
  <si>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</si>
  <si>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</si>
  <si>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</si>
  <si>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</si>
  <si>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</si>
  <si>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</si>
  <si>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</si>
  <si>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</si>
  <si>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</si>
  <si>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</si>
  <si>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</si>
  <si>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</si>
  <si>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</si>
  <si>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</si>
  <si>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</si>
  <si>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</si>
  <si>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</si>
  <si>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</si>
  <si>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</si>
  <si>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</si>
  <si>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</si>
  <si>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</si>
  <si>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</si>
  <si>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</si>
  <si>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</si>
  <si>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</si>
  <si>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</si>
  <si>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</si>
  <si>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</si>
  <si>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</si>
  <si>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</si>
  <si>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</si>
  <si>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</si>
  <si>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</si>
  <si>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</si>
  <si>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</si>
  <si>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</si>
  <si>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</si>
  <si>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</si>
  <si>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</si>
  <si>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</si>
  <si>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</si>
  <si>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</si>
  <si>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</si>
  <si>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</si>
  <si>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</si>
  <si>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</si>
  <si>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</si>
  <si>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</si>
  <si>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</si>
  <si>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</si>
  <si>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</si>
  <si>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</si>
  <si>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</si>
  <si>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</si>
  <si>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</si>
  <si>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</si>
  <si>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</si>
  <si>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</si>
  <si>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</si>
  <si>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</si>
  <si>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</si>
  <si>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</si>
  <si>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</si>
  <si>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</si>
  <si>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</si>
  <si>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</si>
  <si>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</si>
  <si>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</si>
  <si>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</si>
  <si>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</si>
  <si>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</si>
  <si>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</si>
  <si>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</si>
  <si>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</si>
  <si>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</si>
  <si>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</si>
  <si>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</si>
  <si>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</si>
  <si>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</si>
  <si>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</si>
  <si>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</si>
  <si>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</si>
  <si>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</si>
  <si>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</si>
  <si>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</si>
  <si>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</si>
  <si>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</si>
  <si>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</si>
  <si>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</si>
  <si>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</si>
  <si>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</si>
  <si>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</si>
  <si>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</si>
  <si>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</si>
  <si>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</si>
  <si>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</si>
  <si>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</si>
  <si>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</si>
  <si>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</si>
  <si>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</si>
  <si>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</si>
  <si>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</si>
  <si>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</si>
  <si>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</si>
  <si>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</si>
  <si>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</si>
  <si>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</si>
  <si>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</si>
  <si>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</si>
  <si>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</si>
  <si>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</si>
  <si>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</si>
  <si>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</si>
  <si>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</si>
  <si>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</si>
  <si>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</si>
  <si>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</si>
  <si>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</si>
  <si>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</si>
  <si>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</si>
  <si>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</si>
  <si>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</si>
  <si>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</si>
  <si>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</si>
  <si>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</si>
  <si>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</si>
  <si>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</si>
  <si>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</si>
  <si>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</si>
  <si>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</si>
  <si>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</si>
  <si>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</si>
  <si>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</si>
  <si>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</si>
  <si>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</si>
  <si>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</si>
  <si>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</si>
  <si>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</si>
  <si>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</si>
  <si>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</si>
  <si>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</si>
  <si>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</si>
  <si>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</si>
  <si>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</si>
  <si>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</si>
  <si>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</si>
  <si>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</si>
  <si>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</si>
  <si>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</si>
  <si>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</si>
  <si>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</si>
  <si>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</si>
  <si>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</si>
  <si>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</si>
  <si>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</si>
  <si>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</si>
  <si>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</si>
  <si>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</si>
  <si>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</si>
  <si>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</si>
  <si>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</si>
  <si>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</si>
  <si>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</si>
  <si>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</si>
  <si>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</si>
  <si>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</si>
  <si>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</si>
  <si>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</si>
  <si>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</si>
  <si>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</si>
  <si>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</si>
  <si>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</si>
  <si>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</si>
  <si>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</si>
  <si>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</si>
  <si>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</si>
  <si>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</si>
  <si>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</si>
  <si>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</si>
  <si>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</si>
  <si>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</si>
  <si>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</si>
  <si>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</si>
  <si>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</si>
  <si>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</si>
  <si>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</si>
  <si>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</si>
  <si>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</si>
  <si>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</si>
  <si>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</si>
  <si>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</si>
  <si>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</si>
  <si>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</si>
  <si>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</si>
  <si>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</si>
  <si>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</si>
  <si>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</si>
  <si>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</si>
  <si>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</si>
  <si>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</si>
  <si>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</si>
  <si>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</si>
  <si>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</si>
  <si>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</si>
  <si>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</si>
  <si>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</si>
  <si>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</si>
  <si>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</si>
  <si>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</si>
  <si>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</si>
  <si>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</si>
  <si>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</si>
  <si>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</si>
  <si>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</si>
  <si>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</si>
  <si>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</si>
  <si>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</si>
  <si>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</si>
  <si>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</si>
  <si>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</si>
  <si>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</si>
  <si>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</si>
  <si>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</si>
  <si>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</si>
  <si>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</si>
  <si>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</si>
  <si>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</si>
  <si>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</si>
  <si>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</si>
  <si>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</si>
  <si>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</si>
  <si>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</si>
  <si>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</si>
  <si>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</si>
  <si>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</si>
  <si>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</si>
  <si>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</si>
  <si>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</si>
  <si>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</si>
  <si>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</si>
  <si>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</si>
  <si>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</si>
  <si>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</si>
  <si>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</si>
  <si>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</si>
  <si>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</si>
  <si>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</si>
  <si>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</si>
  <si>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</si>
  <si>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</si>
  <si>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</si>
  <si>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</si>
  <si>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</si>
  <si>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</si>
  <si>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</si>
  <si>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</si>
  <si>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</si>
  <si>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</si>
  <si>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</si>
  <si>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</si>
  <si>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</si>
  <si>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</si>
  <si>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</si>
  <si>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</si>
  <si>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</si>
  <si>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</si>
  <si>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</si>
  <si>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</si>
  <si>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</si>
  <si>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</si>
  <si>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</si>
  <si>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</si>
  <si>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</si>
  <si>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</si>
  <si>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</si>
  <si>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</si>
  <si>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</si>
  <si>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</si>
  <si>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</si>
  <si>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</si>
  <si>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</si>
  <si>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</si>
  <si>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</si>
  <si>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</si>
  <si>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</si>
  <si>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</si>
  <si>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</si>
  <si>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</si>
  <si>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</si>
  <si>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</si>
  <si>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</si>
  <si>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</si>
  <si>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</si>
  <si>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</si>
  <si>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</si>
  <si>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</si>
  <si>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</si>
  <si>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</si>
  <si>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</si>
  <si>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</si>
  <si>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</si>
  <si>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</si>
  <si>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</si>
  <si>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</si>
  <si>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</si>
  <si>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</si>
  <si>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</si>
  <si>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</si>
  <si>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</si>
  <si>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</si>
  <si>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</si>
  <si>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</si>
  <si>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</si>
  <si>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</si>
  <si>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</si>
  <si>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</si>
  <si>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</si>
  <si>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</si>
  <si>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</si>
  <si>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</si>
  <si>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</si>
  <si>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</si>
  <si>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</si>
  <si>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</si>
  <si>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</si>
  <si>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</si>
  <si>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</si>
  <si>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</si>
  <si>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</si>
  <si>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</si>
  <si>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</si>
  <si>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</si>
  <si>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</si>
  <si>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</si>
  <si>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</si>
  <si>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</si>
  <si>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</si>
  <si>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</si>
  <si>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</si>
  <si>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</si>
  <si>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</si>
  <si>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</si>
  <si>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</si>
  <si>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</si>
  <si>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</si>
  <si>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</si>
  <si>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</si>
  <si>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</si>
  <si>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</si>
  <si>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</si>
  <si>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</si>
  <si>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</si>
  <si>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</si>
  <si>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</si>
  <si>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</si>
  <si>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</si>
  <si>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</si>
  <si>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</si>
  <si>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</si>
  <si>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</si>
  <si>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</si>
  <si>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</si>
  <si>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</si>
  <si>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</si>
  <si>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</si>
  <si>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</si>
  <si>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</si>
  <si>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</si>
  <si>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</si>
  <si>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</si>
  <si>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</si>
  <si>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</si>
  <si>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</si>
  <si>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</si>
  <si>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</si>
  <si>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</si>
  <si>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</si>
  <si>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</si>
  <si>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</si>
  <si>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</si>
  <si>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</si>
  <si>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</si>
  <si>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</si>
  <si>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</si>
  <si>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</si>
  <si>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</si>
  <si>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</si>
  <si>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</si>
  <si>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</si>
  <si>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</si>
  <si>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</si>
  <si>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</si>
  <si>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</si>
  <si>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</si>
  <si>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</si>
  <si>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</si>
  <si>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</si>
  <si>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</si>
  <si>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</si>
  <si>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</si>
  <si>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</si>
  <si>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</si>
  <si>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</si>
  <si>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</si>
  <si>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</si>
  <si>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</si>
  <si>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</si>
  <si>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</si>
  <si>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</si>
  <si>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</si>
  <si>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</si>
  <si>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</si>
  <si>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</si>
  <si>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</si>
  <si>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</si>
  <si>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</si>
  <si>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</si>
  <si>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</si>
  <si>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</si>
  <si>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</si>
  <si>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</si>
  <si>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</si>
  <si>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</si>
  <si>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</si>
  <si>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</si>
  <si>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</si>
  <si>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</si>
  <si>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</si>
  <si>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</si>
  <si>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</si>
  <si>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</si>
  <si>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</si>
  <si>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</si>
  <si>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</si>
  <si>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</si>
  <si>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</si>
  <si>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</si>
  <si>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</si>
  <si>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</si>
  <si>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</si>
  <si>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</si>
  <si>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</si>
  <si>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</si>
  <si>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</si>
  <si>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</si>
  <si>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</si>
  <si>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</si>
  <si>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</si>
  <si>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</si>
  <si>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</si>
  <si>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</si>
  <si>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</si>
  <si>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</si>
  <si>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</si>
  <si>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</si>
  <si>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</si>
  <si>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</si>
  <si>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</si>
  <si>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</si>
  <si>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</si>
  <si>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</si>
  <si>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</si>
  <si>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</si>
  <si>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</si>
  <si>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</si>
  <si>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</si>
  <si>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</si>
  <si>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</si>
  <si>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</si>
  <si>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</si>
  <si>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</si>
  <si>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</si>
  <si>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</si>
  <si>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</si>
  <si>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</si>
  <si>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</si>
  <si>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</si>
  <si>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</si>
  <si>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</si>
  <si>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</si>
  <si>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</si>
  <si>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</si>
  <si>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</si>
  <si>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</si>
  <si>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</si>
  <si>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</si>
  <si>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</si>
  <si>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</si>
  <si>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</si>
  <si>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</si>
  <si>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</si>
  <si>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</si>
  <si>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</si>
  <si>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</si>
  <si>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</si>
  <si>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</si>
  <si>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</si>
  <si>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</si>
  <si>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</si>
  <si>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</si>
  <si>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</si>
  <si>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</si>
  <si>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</si>
  <si>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</si>
  <si>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</si>
  <si>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</si>
  <si>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</si>
  <si>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</si>
  <si>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</si>
  <si>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</si>
  <si>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</si>
  <si>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</si>
  <si>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</si>
  <si>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</si>
  <si>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</si>
  <si>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</si>
  <si>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</si>
  <si>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</si>
  <si>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</si>
  <si>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</si>
  <si>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</si>
  <si>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</si>
  <si>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</si>
  <si>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</si>
  <si>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</si>
  <si>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</si>
  <si>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</si>
  <si>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</si>
  <si>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</si>
  <si>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</si>
  <si>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</si>
  <si>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</si>
  <si>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</si>
  <si>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</si>
  <si>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</si>
  <si>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</si>
  <si>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</si>
  <si>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</si>
  <si>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</si>
  <si>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</si>
  <si>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</si>
  <si>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</si>
  <si>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</si>
  <si>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</si>
  <si>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</si>
  <si>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</si>
  <si>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</si>
  <si>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</si>
  <si>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</si>
  <si>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</si>
  <si>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</si>
  <si>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</si>
  <si>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</si>
  <si>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</si>
  <si>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</si>
  <si>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</si>
  <si>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</si>
  <si>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</si>
  <si>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</si>
  <si>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</si>
  <si>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</si>
  <si>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</si>
  <si>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</si>
  <si>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</si>
  <si>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</si>
  <si>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</si>
  <si>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</si>
  <si>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</si>
  <si>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</si>
  <si>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</si>
  <si>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</si>
  <si>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</si>
  <si>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</si>
  <si>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</si>
  <si>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</si>
  <si>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</si>
  <si>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</si>
  <si>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</si>
  <si>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</si>
  <si>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</si>
  <si>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</si>
  <si>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</si>
  <si>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</si>
  <si>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</si>
  <si>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</si>
  <si>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</si>
  <si>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</si>
  <si>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</si>
  <si>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</si>
  <si>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</si>
  <si>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</si>
  <si>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</si>
  <si>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</si>
  <si>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</si>
  <si>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</si>
  <si>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</si>
  <si>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</si>
  <si>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</si>
  <si>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</si>
  <si>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</si>
  <si>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</si>
  <si>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</si>
  <si>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</si>
  <si>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</si>
  <si>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</si>
  <si>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</si>
  <si>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</si>
  <si>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</si>
  <si>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</si>
  <si>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</si>
  <si>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</si>
  <si>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</si>
  <si>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</si>
  <si>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</si>
  <si>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</si>
  <si>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</si>
  <si>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</si>
  <si>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</si>
  <si>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</si>
  <si>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</si>
  <si>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</si>
  <si>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</si>
  <si>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</si>
  <si>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</si>
  <si>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</si>
  <si>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</si>
  <si>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</si>
  <si>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</si>
  <si>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</si>
  <si>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</si>
  <si>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</si>
  <si>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</si>
  <si>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</si>
  <si>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</si>
  <si>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</si>
  <si>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</si>
  <si>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</si>
  <si>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</si>
  <si>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</si>
  <si>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</si>
  <si>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</si>
  <si>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</si>
  <si>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</si>
  <si>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</si>
  <si>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</si>
  <si>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</si>
  <si>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</si>
  <si>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</si>
  <si>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</si>
  <si>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</si>
  <si>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</si>
  <si>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</si>
  <si>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</si>
  <si>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</si>
  <si>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</si>
  <si>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</si>
  <si>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</si>
  <si>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</si>
  <si>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</si>
  <si>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</si>
  <si>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</si>
  <si>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</si>
  <si>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</si>
  <si>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</si>
  <si>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</si>
  <si>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</si>
  <si>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</si>
  <si>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</si>
  <si>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</si>
  <si>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</si>
  <si>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</si>
  <si>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</si>
  <si>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</si>
  <si>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</si>
  <si>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</si>
  <si>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</si>
  <si>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</si>
  <si>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</si>
  <si>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</si>
  <si>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</si>
  <si>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</si>
  <si>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</si>
  <si>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</si>
  <si>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</si>
  <si>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</si>
  <si>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</si>
  <si>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</si>
  <si>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</si>
  <si>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</si>
  <si>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</si>
  <si>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</si>
  <si>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</si>
  <si>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</si>
  <si>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</si>
  <si>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</si>
  <si>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</si>
  <si>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</si>
  <si>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</si>
  <si>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</si>
  <si>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</si>
  <si>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</si>
  <si>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</si>
  <si>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</si>
  <si>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</si>
  <si>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</si>
  <si>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</si>
  <si>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</si>
  <si>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</si>
  <si>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</si>
  <si>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</si>
  <si>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</si>
  <si>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</si>
  <si>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</si>
  <si>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</si>
  <si>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</si>
  <si>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</si>
  <si>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</si>
  <si>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</si>
  <si>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</si>
  <si>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</si>
  <si>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</si>
  <si>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</si>
  <si>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</si>
  <si>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</si>
  <si>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</si>
  <si>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</si>
  <si>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</si>
  <si>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</si>
  <si>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</si>
  <si>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</si>
  <si>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</si>
  <si>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</si>
  <si>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</si>
  <si>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</si>
  <si>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</si>
  <si>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</si>
  <si>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</si>
  <si>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</si>
  <si>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</si>
  <si>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</si>
  <si>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</si>
  <si>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</si>
  <si>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</si>
  <si>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</si>
  <si>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</si>
  <si>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</si>
  <si>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</si>
  <si>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</si>
  <si>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</si>
  <si>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</si>
  <si>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</si>
  <si>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</si>
  <si>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</si>
  <si>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</si>
  <si>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</si>
  <si>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</si>
  <si>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</si>
  <si>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</si>
  <si>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</si>
  <si>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</si>
  <si>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</si>
  <si>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</si>
  <si>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</si>
  <si>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</si>
  <si>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</si>
  <si>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</si>
  <si>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</si>
  <si>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</si>
  <si>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</si>
  <si>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</si>
  <si>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</si>
  <si>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</si>
  <si>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</si>
  <si>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</si>
  <si>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</si>
  <si>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</si>
  <si>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</si>
  <si>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</si>
  <si>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</si>
  <si>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</si>
  <si>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</si>
  <si>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</si>
  <si>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</si>
  <si>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</si>
  <si>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</si>
  <si>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</si>
  <si>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</si>
  <si>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</si>
  <si>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</si>
  <si>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</si>
  <si>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</si>
  <si>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</si>
  <si>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</si>
  <si>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</si>
  <si>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</si>
  <si>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</si>
  <si>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</si>
  <si>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</si>
  <si>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</si>
  <si>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</si>
  <si>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</si>
  <si>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</si>
  <si>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</si>
  <si>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</si>
  <si>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</si>
  <si>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</si>
  <si>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</si>
  <si>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</si>
  <si>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</si>
  <si>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</si>
  <si>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</si>
  <si>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</si>
  <si>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</si>
  <si>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</si>
  <si>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</si>
  <si>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</si>
  <si>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</si>
  <si>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</si>
  <si>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</si>
  <si>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</si>
  <si>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</si>
  <si>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</si>
  <si>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</si>
  <si>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</si>
  <si>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</si>
  <si>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</si>
  <si>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</si>
  <si>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</si>
  <si>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</si>
  <si>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</si>
  <si>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</si>
  <si>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</si>
  <si>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</si>
  <si>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</si>
  <si>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</si>
  <si>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</si>
  <si>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</si>
  <si>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</si>
  <si>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</si>
  <si>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</si>
  <si>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</si>
  <si>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</si>
  <si>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</si>
  <si>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</si>
  <si>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</si>
  <si>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</si>
  <si>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</si>
  <si>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</si>
  <si>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</si>
  <si>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</si>
  <si>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</si>
  <si>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</si>
  <si>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</si>
  <si>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</si>
  <si>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</si>
  <si>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</si>
  <si>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</si>
  <si>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</si>
  <si>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</si>
  <si>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</si>
  <si>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</si>
  <si>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</si>
  <si>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</si>
  <si>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</si>
  <si>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</si>
  <si>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</si>
  <si>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</si>
  <si>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</si>
  <si>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</si>
  <si>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</si>
  <si>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</si>
  <si>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</si>
  <si>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</si>
  <si>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</si>
  <si>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</si>
  <si>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</si>
  <si>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</si>
  <si>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</si>
  <si>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</si>
  <si>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</si>
  <si>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</si>
  <si>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</si>
  <si>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</si>
  <si>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</si>
  <si>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</si>
  <si>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</si>
  <si>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</si>
  <si>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</si>
  <si>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</si>
  <si>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</si>
  <si>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</si>
  <si>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</si>
  <si>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</si>
  <si>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</si>
  <si>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</si>
  <si>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</si>
  <si>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</si>
  <si>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</si>
  <si>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</si>
  <si>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</si>
  <si>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</si>
  <si>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</si>
  <si>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</si>
  <si>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</si>
  <si>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</si>
  <si>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</si>
  <si>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</si>
  <si>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</si>
  <si>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</si>
  <si>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</si>
  <si>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</si>
  <si>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</si>
  <si>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</si>
  <si>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</si>
  <si>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</si>
  <si>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</si>
  <si>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</si>
  <si>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</si>
  <si>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</si>
  <si>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</si>
  <si>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</si>
  <si>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</si>
  <si>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</si>
  <si>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</si>
  <si>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</si>
  <si>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</si>
  <si>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</si>
  <si>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</si>
  <si>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</si>
  <si>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</si>
  <si>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</si>
  <si>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</si>
  <si>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</si>
  <si>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</si>
  <si>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</si>
  <si>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</si>
  <si>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</si>
  <si>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</si>
  <si>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</si>
  <si>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</si>
  <si>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</si>
  <si>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</si>
  <si>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</si>
  <si>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</si>
  <si>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</si>
  <si>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</si>
  <si>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</si>
  <si>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</si>
  <si>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</si>
  <si>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</si>
  <si>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</si>
  <si>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</si>
  <si>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</si>
  <si>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</si>
  <si>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</si>
  <si>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</si>
  <si>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</si>
  <si>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</si>
  <si>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</si>
  <si>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</si>
  <si>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</si>
  <si>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</si>
  <si>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</si>
  <si>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</si>
  <si>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</si>
  <si>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</si>
  <si>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</si>
  <si>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</si>
  <si>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</si>
  <si>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</si>
  <si>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</si>
  <si>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</si>
  <si>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</si>
  <si>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</si>
  <si>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</si>
  <si>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</si>
  <si>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</si>
  <si>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</si>
  <si>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</si>
  <si>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</si>
  <si>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</si>
  <si>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</si>
  <si>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</si>
  <si>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</si>
  <si>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</si>
  <si>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</si>
  <si>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</si>
  <si>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</si>
  <si>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</si>
  <si>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</si>
  <si>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</si>
  <si>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</si>
  <si>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</si>
  <si>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</si>
  <si>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</si>
  <si>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</si>
  <si>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</si>
  <si>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</si>
  <si>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</si>
  <si>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</si>
  <si>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</si>
  <si>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</si>
  <si>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</si>
  <si>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</si>
  <si>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</si>
  <si>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</si>
  <si>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</si>
  <si>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</si>
  <si>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</si>
  <si>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</si>
  <si>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</si>
  <si>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</si>
  <si>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</si>
  <si>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</si>
  <si>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</si>
  <si>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</si>
  <si>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</si>
  <si>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</si>
  <si>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</si>
  <si>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</si>
  <si>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</si>
  <si>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</si>
  <si>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</si>
  <si>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</si>
  <si>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</si>
  <si>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</si>
  <si>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</si>
  <si>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</si>
  <si>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</si>
  <si>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</si>
  <si>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</si>
  <si>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</si>
  <si>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</si>
  <si>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</si>
  <si>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</si>
  <si>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</si>
  <si>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</si>
  <si>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</si>
  <si>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</si>
  <si>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</si>
  <si>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</si>
  <si>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</si>
  <si>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</si>
  <si>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</si>
  <si>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</si>
  <si>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</si>
  <si>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</si>
  <si>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</si>
  <si>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</si>
  <si>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</si>
  <si>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</si>
  <si>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</si>
  <si>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</si>
  <si>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</si>
  <si>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</si>
  <si>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</si>
  <si>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</si>
  <si>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</si>
  <si>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</si>
  <si>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</si>
  <si>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</si>
  <si>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</si>
  <si>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</si>
  <si>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</si>
  <si>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</si>
  <si>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</si>
  <si>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</si>
  <si>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</si>
  <si>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</si>
  <si>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</si>
  <si>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</si>
  <si>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</si>
  <si>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</si>
  <si>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</si>
  <si>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</si>
  <si>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</si>
  <si>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</si>
  <si>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</si>
  <si>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</si>
  <si>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</si>
  <si>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</si>
  <si>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</si>
  <si>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</si>
  <si>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</si>
  <si>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</si>
  <si>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</si>
  <si>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</si>
  <si>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</si>
  <si>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</si>
  <si>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</si>
  <si>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</si>
  <si>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</si>
  <si>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</si>
  <si>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</si>
  <si>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</si>
  <si>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</si>
  <si>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</si>
  <si>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</si>
  <si>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</si>
  <si>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</si>
  <si>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</si>
  <si>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</si>
  <si>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</si>
  <si>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</si>
  <si>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</si>
  <si>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</si>
  <si>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</si>
  <si>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</si>
  <si>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</si>
  <si>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</si>
  <si>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</si>
  <si>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</si>
  <si>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</si>
  <si>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</si>
  <si>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</si>
  <si>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</si>
  <si>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</si>
  <si>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</si>
  <si>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</si>
  <si>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</si>
  <si>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</si>
  <si>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</si>
  <si>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</si>
  <si>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</si>
  <si>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</si>
  <si>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</si>
  <si>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</si>
  <si>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</si>
  <si>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</si>
  <si>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</si>
  <si>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</si>
  <si>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</si>
  <si>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</si>
  <si>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</si>
  <si>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</si>
  <si>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</si>
  <si>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</si>
  <si>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</si>
  <si>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</si>
  <si>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</si>
  <si>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</si>
  <si>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</si>
  <si>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</si>
  <si>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</si>
  <si>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</si>
  <si>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</si>
  <si>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</si>
  <si>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</si>
  <si>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</si>
  <si>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</si>
  <si>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</si>
  <si>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</si>
  <si>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</si>
  <si>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</si>
  <si>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</si>
  <si>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</si>
  <si>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</si>
  <si>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</si>
  <si>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</si>
  <si>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</si>
  <si>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</si>
  <si>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</si>
  <si>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</si>
  <si>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</si>
  <si>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</si>
  <si>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</si>
  <si>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</si>
  <si>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</si>
  <si>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</si>
  <si>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</si>
  <si>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</si>
  <si>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</si>
  <si>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</si>
  <si>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</si>
  <si>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</si>
  <si>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</si>
  <si>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</si>
  <si>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</si>
  <si>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</si>
  <si>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</si>
  <si>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</si>
  <si>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</si>
  <si>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</si>
  <si>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</si>
  <si>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</si>
  <si>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</si>
  <si>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</si>
  <si>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</si>
  <si>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</si>
  <si>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</si>
  <si>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</si>
  <si>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</si>
  <si>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</si>
  <si>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</si>
  <si>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</si>
  <si>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</si>
  <si>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</si>
  <si>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</si>
  <si>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</si>
  <si>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</si>
  <si>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</si>
  <si>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</si>
  <si>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</si>
  <si>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</si>
  <si>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</si>
  <si>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</si>
  <si>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</si>
  <si>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</si>
  <si>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</si>
  <si>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</si>
  <si>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</si>
  <si>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</si>
  <si>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</si>
  <si>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</si>
  <si>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</si>
  <si>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</si>
  <si>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</si>
  <si>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</si>
  <si>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</si>
  <si>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</si>
  <si>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</si>
  <si>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</si>
  <si>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</si>
  <si>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</si>
  <si>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</si>
  <si>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</si>
  <si>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</si>
  <si>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</si>
  <si>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</si>
  <si>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</si>
  <si>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</si>
  <si>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</si>
  <si>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</si>
  <si>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</si>
  <si>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</si>
  <si>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</si>
  <si>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</si>
  <si>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</si>
  <si>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</si>
  <si>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</si>
  <si>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</si>
  <si>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</si>
  <si>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</si>
  <si>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</si>
  <si>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</si>
  <si>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</si>
  <si>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</si>
  <si>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</si>
  <si>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</si>
  <si>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</si>
  <si>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</si>
  <si>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</si>
  <si>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</si>
  <si>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</si>
  <si>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</si>
  <si>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</si>
  <si>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</si>
  <si>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</si>
  <si>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</si>
  <si>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</si>
  <si>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</si>
  <si>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</si>
  <si>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</si>
  <si>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</si>
  <si>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</si>
  <si>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</si>
  <si>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</si>
  <si>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</si>
  <si>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</si>
  <si>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</si>
  <si>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</si>
  <si>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</si>
  <si>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</si>
  <si>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</si>
  <si>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</si>
  <si>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</si>
  <si>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</si>
  <si>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</si>
  <si>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</si>
  <si>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</si>
  <si>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</si>
  <si>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</si>
  <si>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</si>
  <si>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</si>
  <si>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</si>
  <si>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</si>
  <si>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</si>
  <si>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</si>
  <si>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</si>
  <si>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</si>
  <si>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</si>
  <si>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</si>
  <si>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</si>
  <si>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</si>
  <si>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</si>
  <si>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</si>
  <si>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</si>
  <si>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</si>
  <si>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</si>
  <si>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</si>
  <si>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</si>
  <si>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</si>
  <si>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</si>
  <si>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</si>
  <si>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</si>
  <si>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</si>
  <si>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</si>
  <si>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</si>
  <si>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</si>
  <si>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</si>
  <si>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</si>
  <si>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</si>
  <si>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</si>
  <si>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</si>
  <si>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</si>
  <si>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</si>
  <si>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</si>
  <si>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</si>
  <si>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</si>
  <si>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</si>
  <si>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</si>
  <si>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</si>
  <si>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</si>
  <si>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</si>
  <si>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</si>
  <si>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</si>
  <si>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</si>
  <si>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</si>
  <si>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</si>
  <si>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</si>
  <si>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</si>
  <si>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</si>
  <si>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</si>
  <si>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</si>
  <si>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</si>
  <si>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</si>
  <si>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</si>
  <si>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</si>
  <si>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</si>
  <si>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</si>
  <si>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</si>
  <si>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</si>
  <si>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</si>
  <si>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</si>
  <si>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</si>
  <si>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</si>
  <si>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</si>
  <si>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</si>
  <si>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</si>
  <si>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</si>
  <si>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</si>
  <si>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</si>
  <si>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</si>
  <si>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</si>
  <si>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</si>
  <si>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</si>
  <si>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</si>
  <si>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</si>
  <si>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</si>
  <si>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</si>
  <si>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</si>
  <si>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</si>
  <si>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</si>
  <si>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</si>
  <si>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</si>
  <si>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</si>
  <si>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</si>
  <si>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</si>
  <si>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</si>
  <si>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</si>
  <si>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</si>
  <si>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</si>
  <si>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</si>
  <si>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</si>
  <si>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</si>
  <si>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</si>
  <si>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</si>
  <si>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</si>
  <si>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</si>
  <si>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</si>
  <si>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</si>
  <si>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</si>
  <si>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</si>
  <si>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</si>
  <si>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</si>
  <si>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</si>
  <si>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</si>
  <si>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</si>
  <si>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</si>
  <si>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</si>
  <si>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</si>
  <si>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</si>
  <si>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</si>
  <si>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</si>
  <si>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</si>
  <si>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</si>
  <si>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</si>
  <si>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</si>
  <si>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</si>
  <si>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</si>
  <si>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</si>
  <si>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</si>
  <si>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</si>
  <si>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</si>
  <si>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</si>
  <si>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</si>
  <si>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</si>
  <si>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</si>
  <si>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</si>
  <si>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</si>
  <si>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</si>
  <si>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</si>
  <si>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</si>
  <si>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</si>
  <si>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</si>
  <si>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</si>
  <si>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</si>
  <si>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</si>
  <si>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</si>
  <si>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</si>
  <si>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</si>
  <si>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</si>
  <si>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</si>
  <si>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</si>
  <si>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</si>
  <si>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</si>
  <si>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</si>
  <si>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</si>
  <si>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</si>
  <si>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</si>
  <si>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</si>
  <si>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</si>
  <si>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</si>
  <si>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</si>
  <si>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</si>
  <si>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</si>
  <si>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</si>
  <si>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</si>
  <si>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</si>
  <si>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</si>
  <si>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</si>
  <si>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</si>
  <si>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</si>
  <si>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</si>
  <si>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</si>
  <si>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</si>
  <si>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</si>
  <si>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</si>
  <si>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</si>
  <si>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</si>
  <si>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</si>
  <si>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</si>
  <si>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</si>
  <si>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</si>
  <si>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</si>
  <si>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</si>
  <si>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</si>
  <si>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</si>
  <si>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</si>
  <si>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</si>
  <si>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</si>
  <si>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</si>
  <si>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</si>
  <si>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</si>
  <si>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</si>
  <si>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</si>
  <si>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</si>
  <si>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</si>
  <si>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</si>
  <si>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</si>
  <si>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</si>
  <si>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</si>
  <si>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</si>
  <si>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</si>
  <si>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</si>
  <si>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</si>
  <si>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</si>
  <si>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</si>
  <si>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</si>
  <si>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</si>
  <si>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</si>
  <si>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</si>
  <si>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</si>
  <si>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</si>
  <si>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</si>
  <si>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</si>
  <si>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</si>
  <si>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</si>
  <si>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</si>
  <si>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</si>
  <si>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</si>
  <si>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</si>
  <si>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</si>
  <si>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</si>
  <si>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</si>
  <si>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</si>
  <si>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</si>
  <si>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</si>
  <si>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</si>
  <si>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</si>
  <si>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</si>
  <si>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</si>
  <si>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</si>
  <si>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</si>
  <si>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</si>
  <si>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</si>
  <si>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</si>
  <si>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</si>
  <si>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</si>
  <si>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</si>
  <si>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</si>
  <si>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</si>
  <si>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</si>
  <si>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</si>
  <si>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</si>
  <si>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</si>
  <si>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</si>
  <si>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</si>
  <si>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</si>
  <si>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</si>
  <si>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</si>
  <si>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</si>
  <si>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</si>
  <si>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</si>
  <si>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</si>
  <si>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</si>
  <si>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</si>
  <si>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</si>
  <si>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</si>
  <si>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</si>
  <si>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</si>
  <si>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</si>
  <si>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</si>
  <si>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</si>
  <si>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</si>
  <si>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</si>
  <si>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</si>
  <si>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</si>
  <si>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</si>
  <si>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</si>
  <si>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</si>
  <si>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</si>
  <si>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</si>
  <si>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</si>
  <si>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</si>
  <si>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</si>
  <si>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</si>
  <si>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</si>
  <si>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</si>
  <si>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</si>
  <si>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</si>
  <si>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</si>
  <si>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</si>
  <si>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</si>
  <si>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</si>
  <si>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</si>
  <si>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</si>
  <si>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</si>
  <si>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</si>
  <si>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</si>
  <si>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</si>
  <si>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</si>
  <si>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</si>
  <si>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</si>
  <si>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</si>
  <si>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</si>
  <si>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</si>
  <si>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</si>
  <si>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</si>
  <si>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</si>
  <si>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</si>
  <si>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</si>
  <si>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</si>
  <si>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</si>
  <si>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</si>
  <si>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</si>
  <si>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</si>
  <si>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</si>
  <si>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</si>
  <si>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</si>
  <si>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</si>
  <si>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</si>
  <si>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</si>
  <si>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</si>
  <si>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</si>
  <si>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</si>
  <si>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</si>
  <si>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</si>
  <si>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</si>
  <si>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</si>
  <si>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</si>
  <si>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</si>
  <si>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</si>
  <si>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</si>
  <si>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</si>
  <si>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</si>
  <si>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</si>
  <si>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</si>
  <si>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</si>
  <si>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</si>
  <si>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</si>
  <si>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</si>
  <si>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</si>
  <si>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</si>
  <si>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</si>
  <si>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</si>
  <si>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</si>
  <si>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</si>
  <si>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</si>
  <si>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</si>
  <si>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</si>
  <si>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</si>
  <si>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</si>
  <si>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</si>
  <si>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</si>
  <si>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</si>
  <si>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</si>
  <si>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</si>
  <si>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</si>
  <si>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</si>
  <si>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</si>
  <si>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</si>
  <si>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</si>
  <si>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</si>
  <si>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</si>
  <si>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</si>
  <si>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</si>
  <si>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</si>
  <si>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</si>
  <si>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</si>
  <si>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</si>
  <si>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</si>
  <si>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</si>
  <si>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</si>
  <si>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</si>
  <si>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</si>
  <si>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</si>
  <si>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</si>
  <si>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</si>
  <si>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</si>
  <si>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</si>
  <si>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</si>
  <si>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</si>
  <si>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</si>
  <si>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</si>
  <si>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</si>
  <si>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</si>
  <si>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</si>
  <si>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</si>
  <si>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</si>
  <si>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</si>
  <si>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</si>
  <si>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</si>
  <si>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</si>
  <si>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</si>
  <si>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</si>
  <si>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</si>
  <si>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</si>
  <si>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</si>
  <si>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</si>
  <si>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</si>
  <si>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</si>
  <si>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</si>
  <si>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</si>
  <si>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</si>
  <si>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</si>
  <si>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</si>
  <si>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</si>
  <si>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</si>
  <si>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</si>
  <si>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</si>
  <si>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</si>
  <si>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</si>
  <si>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</si>
  <si>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</si>
  <si>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</si>
  <si>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</si>
  <si>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</si>
  <si>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</si>
  <si>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</si>
  <si>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</si>
  <si>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</si>
  <si>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</si>
  <si>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</si>
  <si>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</si>
  <si>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</si>
  <si>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</si>
  <si>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</si>
  <si>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</si>
  <si>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</si>
  <si>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</si>
  <si>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</si>
  <si>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</si>
  <si>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</si>
  <si>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</si>
  <si>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</si>
  <si>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</si>
  <si>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</si>
  <si>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</si>
  <si>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</si>
  <si>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</si>
  <si>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</si>
  <si>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</si>
  <si>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</si>
  <si>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</si>
  <si>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</si>
  <si>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</si>
  <si>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</si>
  <si>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</si>
  <si>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</si>
  <si>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</si>
  <si>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</si>
  <si>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</si>
  <si>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</si>
  <si>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</si>
  <si>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</si>
  <si>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</si>
  <si>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</si>
  <si>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</si>
  <si>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</si>
  <si>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</si>
  <si>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</si>
  <si>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</si>
  <si>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</si>
  <si>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</si>
  <si>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</si>
  <si>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</si>
  <si>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</si>
  <si>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</si>
  <si>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</si>
  <si>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</si>
  <si>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</si>
  <si>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</si>
  <si>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</si>
  <si>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</si>
  <si>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</si>
  <si>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</si>
  <si>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</si>
  <si>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</si>
  <si>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</si>
  <si>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</si>
  <si>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</si>
  <si>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</si>
  <si>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</si>
  <si>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</si>
  <si>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</si>
  <si>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</si>
  <si>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</si>
  <si>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</si>
  <si>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</si>
  <si>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</si>
  <si>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</si>
  <si>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</si>
  <si>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</si>
  <si>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</si>
  <si>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</si>
  <si>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</si>
  <si>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</si>
  <si>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</si>
  <si>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</si>
  <si>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</si>
  <si>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</si>
  <si>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</si>
  <si>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</si>
  <si>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</si>
  <si>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</si>
  <si>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</si>
  <si>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</si>
  <si>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</si>
  <si>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</si>
  <si>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</si>
  <si>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</si>
  <si>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</si>
  <si>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</si>
  <si>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</si>
  <si>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</si>
  <si>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</si>
  <si>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</si>
  <si>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</si>
  <si>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</si>
  <si>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</si>
  <si>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</si>
  <si>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</si>
  <si>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</si>
  <si>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</si>
  <si>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</si>
  <si>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</si>
  <si>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</si>
  <si>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</si>
  <si>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</si>
  <si>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</si>
  <si>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</si>
  <si>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</si>
  <si>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</si>
  <si>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</si>
  <si>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</si>
  <si>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</si>
  <si>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</si>
  <si>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</si>
  <si>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</si>
  <si>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</si>
  <si>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</si>
  <si>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</si>
  <si>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</si>
  <si>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</si>
  <si>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</si>
  <si>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</si>
  <si>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</si>
  <si>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</si>
  <si>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</si>
  <si>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</si>
  <si>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</si>
  <si>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</si>
  <si>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</si>
  <si>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</si>
  <si>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</si>
  <si>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</si>
  <si>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</si>
  <si>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</si>
  <si>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</si>
  <si>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</si>
  <si>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</si>
  <si>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</si>
  <si>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</si>
  <si>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</si>
  <si>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</si>
  <si>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</si>
  <si>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</si>
  <si>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</si>
  <si>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</si>
  <si>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</si>
  <si>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</si>
  <si>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</si>
  <si>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</si>
  <si>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</si>
  <si>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</si>
  <si>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</si>
  <si>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</si>
  <si>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</si>
  <si>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</si>
  <si>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</si>
  <si>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</si>
  <si>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</si>
  <si>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</si>
  <si>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</si>
  <si>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</si>
  <si>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</si>
  <si>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</si>
  <si>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</si>
  <si>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</si>
  <si>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</si>
  <si>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</si>
  <si>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</si>
  <si>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</si>
  <si>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</si>
  <si>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</si>
  <si>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</si>
  <si>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</si>
  <si>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</si>
  <si>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</si>
  <si>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</si>
  <si>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</si>
  <si>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</si>
  <si>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</si>
  <si>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</si>
  <si>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</si>
  <si>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</si>
  <si>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</si>
  <si>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</si>
  <si>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</si>
  <si>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</si>
  <si>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</si>
  <si>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</si>
  <si>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</si>
  <si>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</si>
  <si>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</si>
  <si>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</si>
  <si>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</si>
  <si>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</si>
  <si>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</si>
  <si>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</si>
  <si>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</si>
  <si>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</si>
  <si>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</si>
  <si>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</si>
  <si>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</si>
  <si>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</si>
  <si>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</si>
  <si>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</si>
  <si>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</si>
  <si>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</si>
  <si>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</si>
  <si>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</si>
  <si>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</si>
  <si>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</si>
  <si>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</si>
  <si>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</si>
  <si>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</si>
  <si>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</si>
  <si>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</si>
  <si>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</si>
  <si>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</si>
  <si>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</si>
  <si>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</si>
  <si>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</si>
  <si>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</si>
  <si>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</si>
  <si>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</si>
  <si>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</si>
  <si>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</si>
  <si>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</si>
  <si>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</si>
  <si>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</si>
  <si>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</si>
  <si>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</si>
  <si>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</si>
  <si>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</si>
  <si>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</si>
  <si>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</si>
  <si>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</si>
  <si>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</si>
  <si>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</si>
  <si>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</si>
  <si>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</si>
  <si>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</si>
  <si>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</si>
  <si>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</si>
  <si>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</si>
  <si>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</si>
  <si>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</si>
  <si>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</si>
  <si>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</si>
  <si>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</si>
  <si>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</si>
  <si>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</si>
  <si>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</si>
  <si>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</si>
  <si>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</si>
  <si>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</si>
  <si>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</si>
  <si>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</si>
  <si>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</si>
  <si>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</si>
  <si>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</si>
  <si>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</si>
  <si>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</si>
  <si>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</si>
  <si>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</si>
  <si>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</si>
  <si>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</si>
  <si>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</si>
  <si>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</si>
  <si>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</si>
  <si>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</si>
  <si>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</si>
  <si>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</si>
  <si>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</si>
  <si>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</si>
  <si>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</si>
  <si>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</si>
  <si>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</si>
  <si>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</si>
  <si>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</si>
  <si>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</si>
  <si>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</si>
  <si>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</si>
  <si>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</si>
  <si>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</si>
  <si>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</si>
  <si>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</si>
  <si>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</si>
  <si>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</si>
  <si>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</si>
  <si>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</si>
  <si>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</si>
  <si>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</si>
  <si>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</si>
  <si>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</si>
  <si>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</si>
  <si>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</si>
  <si>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</si>
  <si>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</si>
  <si>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</si>
  <si>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</si>
  <si>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</si>
  <si>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</si>
  <si>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</si>
  <si>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</si>
  <si>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</si>
  <si>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</si>
  <si>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</si>
  <si>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</si>
  <si>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</si>
  <si>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</si>
  <si>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</si>
  <si>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</si>
  <si>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</si>
  <si>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</si>
  <si>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</si>
  <si>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</si>
  <si>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</si>
  <si>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</si>
  <si>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</si>
  <si>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</si>
  <si>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</si>
  <si>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</si>
  <si>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</si>
  <si>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</si>
  <si>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</si>
  <si>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</si>
  <si>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</si>
  <si>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</si>
  <si>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</si>
  <si>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</si>
  <si>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</si>
  <si>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</si>
  <si>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</si>
  <si>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</si>
  <si>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</si>
  <si>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</si>
  <si>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</si>
  <si>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</si>
  <si>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</si>
  <si>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</si>
  <si>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</si>
  <si>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</si>
  <si>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</si>
  <si>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</si>
  <si>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</si>
  <si>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</si>
  <si>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</si>
  <si>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</si>
  <si>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</si>
  <si>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</si>
  <si>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</si>
  <si>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</si>
  <si>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</si>
  <si>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</si>
  <si>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</si>
  <si>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</si>
  <si>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</si>
  <si>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</si>
  <si>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</si>
  <si>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</si>
  <si>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</si>
  <si>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</si>
  <si>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</si>
  <si>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</si>
  <si>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</si>
  <si>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</si>
  <si>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</si>
  <si>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</si>
  <si>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</si>
  <si>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</si>
  <si>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</si>
  <si>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</si>
  <si>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</si>
  <si>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</si>
  <si>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</si>
  <si>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</si>
  <si>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</si>
  <si>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</si>
  <si>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</si>
  <si>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</si>
  <si>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</si>
  <si>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</si>
  <si>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</si>
  <si>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</si>
  <si>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</si>
  <si>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</si>
  <si>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</si>
  <si>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</si>
  <si>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</si>
  <si>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</si>
  <si>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</si>
  <si>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</si>
  <si>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</si>
  <si>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</si>
  <si>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</si>
  <si>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</si>
  <si>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</si>
  <si>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</si>
  <si>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</si>
  <si>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</si>
  <si>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</si>
  <si>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</si>
  <si>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</si>
  <si>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</si>
  <si>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</si>
  <si>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</si>
  <si>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</si>
  <si>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</si>
  <si>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</si>
  <si>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</si>
  <si>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</si>
  <si>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</si>
  <si>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</si>
  <si>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</si>
  <si>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</si>
  <si>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</si>
  <si>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</si>
  <si>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</si>
  <si>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</si>
  <si>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</si>
  <si>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</si>
  <si>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</si>
  <si>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</si>
  <si>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</si>
  <si>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</si>
  <si>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</si>
  <si>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</si>
  <si>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</si>
  <si>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</si>
  <si>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</si>
  <si>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</si>
  <si>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</si>
  <si>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</si>
  <si>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</si>
  <si>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</si>
  <si>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</si>
  <si>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</si>
  <si>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</si>
  <si>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</si>
  <si>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</si>
  <si>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</si>
  <si>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</si>
  <si>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</si>
  <si>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</si>
  <si>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</si>
  <si>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</si>
  <si>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</si>
  <si>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</si>
  <si>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</si>
  <si>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</si>
  <si>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</si>
  <si>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</si>
  <si>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</si>
  <si>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</si>
  <si>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</si>
  <si>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</si>
  <si>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</si>
  <si>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</si>
  <si>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</si>
  <si>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</si>
  <si>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</si>
  <si>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</si>
  <si>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</si>
  <si>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</si>
  <si>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</si>
  <si>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</si>
  <si>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</si>
  <si>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</si>
  <si>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</si>
  <si>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</si>
  <si>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</si>
  <si>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</si>
  <si>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</si>
  <si>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</si>
  <si>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</si>
  <si>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</si>
  <si>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</si>
  <si>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</si>
  <si>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</si>
  <si>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</si>
  <si>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</si>
  <si>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</si>
  <si>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</si>
  <si>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</si>
  <si>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</si>
  <si>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</si>
  <si>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</si>
  <si>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</si>
  <si>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</si>
  <si>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</si>
  <si>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</si>
  <si>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</si>
  <si>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</si>
  <si>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</si>
  <si>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</si>
  <si>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</si>
  <si>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</si>
  <si>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</si>
  <si>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</si>
  <si>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</si>
  <si>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</si>
  <si>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</si>
  <si>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</si>
  <si>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</si>
  <si>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</si>
  <si>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</si>
  <si>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</si>
  <si>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</si>
  <si>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</si>
  <si>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</si>
  <si>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</si>
  <si>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</si>
  <si>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</si>
  <si>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</si>
  <si>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</si>
  <si>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</si>
  <si>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</si>
  <si>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</si>
  <si>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</si>
  <si>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</si>
  <si>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</si>
  <si>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</si>
  <si>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</si>
  <si>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</si>
  <si>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</si>
  <si>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</si>
  <si>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</si>
  <si>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</si>
  <si>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</si>
  <si>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</si>
  <si>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</si>
  <si>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</si>
  <si>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</si>
  <si>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</si>
  <si>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</si>
  <si>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</si>
  <si>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</si>
  <si>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</si>
  <si>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</si>
  <si>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</si>
  <si>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</si>
  <si>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</si>
  <si>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</si>
  <si>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</si>
  <si>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</si>
  <si>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</si>
  <si>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</si>
  <si>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</si>
  <si>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</si>
  <si>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</si>
  <si>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</si>
  <si>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</si>
  <si>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</si>
  <si>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</si>
  <si>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</si>
  <si>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</si>
  <si>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</si>
  <si>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</si>
  <si>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</si>
  <si>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</si>
  <si>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</si>
  <si>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</si>
  <si>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</si>
  <si>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</si>
  <si>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</si>
  <si>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</si>
  <si>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</si>
  <si>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</si>
  <si>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</si>
  <si>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</si>
  <si>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</si>
  <si>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</si>
  <si>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</si>
  <si>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</si>
  <si>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</si>
  <si>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</si>
  <si>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</si>
  <si>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</si>
  <si>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</si>
  <si>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</si>
  <si>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</si>
  <si>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</si>
  <si>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</si>
  <si>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</si>
  <si>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</si>
  <si>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</si>
  <si>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</si>
  <si>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</si>
  <si>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</si>
  <si>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</si>
  <si>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</si>
  <si>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</si>
  <si>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</si>
  <si>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</si>
  <si>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</si>
  <si>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</si>
  <si>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</si>
  <si>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</si>
  <si>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</si>
  <si>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</si>
  <si>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</si>
  <si>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</si>
  <si>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</si>
  <si>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</si>
  <si>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</si>
  <si>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</si>
  <si>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</si>
  <si>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</si>
  <si>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</si>
  <si>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</si>
  <si>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</si>
  <si>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</si>
  <si>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</si>
  <si>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</si>
  <si>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</si>
  <si>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</si>
  <si>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</si>
  <si>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</si>
  <si>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</si>
  <si>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</si>
  <si>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</si>
  <si>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</si>
  <si>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</si>
  <si>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</si>
  <si>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</si>
  <si>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</si>
  <si>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</si>
  <si>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</si>
  <si>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</si>
  <si>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</si>
  <si>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</si>
  <si>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</si>
  <si>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</si>
  <si>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</si>
  <si>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</si>
  <si>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</si>
  <si>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</si>
  <si>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</si>
  <si>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</si>
  <si>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</si>
  <si>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</si>
  <si>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</si>
  <si>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</si>
  <si>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</si>
  <si>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</si>
  <si>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</si>
  <si>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</si>
  <si>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</si>
  <si>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</si>
  <si>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</si>
  <si>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</si>
  <si>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</si>
  <si>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</si>
  <si>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</si>
  <si>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</si>
  <si>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</si>
  <si>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</si>
  <si>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</si>
  <si>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</si>
  <si>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</si>
  <si>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</si>
  <si>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</si>
  <si>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</si>
  <si>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</si>
  <si>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</si>
  <si>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</si>
  <si>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</si>
  <si>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</si>
  <si>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</si>
  <si>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</si>
  <si>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</si>
  <si>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</si>
  <si>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</si>
  <si>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</si>
  <si>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</si>
  <si>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</si>
  <si>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</si>
  <si>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</si>
  <si>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</si>
  <si>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</si>
  <si>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</si>
  <si>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</si>
  <si>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</si>
  <si>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</si>
  <si>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</si>
  <si>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</si>
  <si>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</si>
  <si>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</si>
  <si>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</si>
  <si>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</si>
  <si>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</si>
  <si>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</si>
  <si>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</si>
  <si>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</si>
  <si>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</si>
  <si>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</si>
  <si>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</si>
  <si>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</si>
  <si>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</si>
  <si>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</si>
  <si>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</si>
  <si>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</si>
  <si>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</si>
  <si>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</si>
  <si>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</si>
  <si>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</si>
  <si>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</si>
  <si>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</si>
  <si>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</si>
  <si>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</si>
  <si>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</si>
  <si>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</si>
  <si>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</si>
  <si>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</si>
  <si>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</si>
  <si>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</si>
  <si>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</si>
  <si>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</si>
  <si>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</si>
  <si>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</si>
  <si>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</si>
  <si>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</si>
  <si>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</si>
  <si>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</si>
  <si>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</si>
  <si>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</si>
  <si>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</si>
  <si>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</si>
  <si>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</si>
  <si>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</si>
  <si>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</si>
  <si>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</si>
  <si>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</si>
  <si>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</si>
  <si>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</si>
  <si>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</si>
  <si>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</si>
  <si>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</si>
  <si>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</si>
  <si>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</si>
  <si>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</si>
  <si>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</si>
  <si>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</si>
  <si>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</si>
  <si>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</si>
  <si>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</si>
  <si>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</si>
  <si>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</si>
  <si>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</si>
  <si>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</si>
  <si>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</si>
  <si>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</si>
  <si>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</si>
  <si>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</si>
  <si>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</si>
  <si>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</si>
  <si>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</si>
  <si>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</si>
  <si>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</si>
  <si>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</si>
  <si>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</si>
  <si>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</si>
  <si>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</si>
  <si>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</si>
  <si>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</si>
  <si>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</si>
  <si>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</si>
  <si>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</si>
  <si>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</si>
  <si>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</si>
  <si>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</si>
  <si>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</si>
  <si>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</si>
  <si>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</si>
  <si>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</si>
  <si>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</si>
  <si>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</si>
  <si>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</si>
  <si>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</si>
  <si>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</si>
  <si>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</si>
  <si>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</si>
  <si>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</si>
  <si>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</si>
  <si>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</si>
  <si>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</si>
  <si>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</si>
  <si>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</si>
  <si>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</si>
  <si>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</si>
  <si>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</si>
  <si>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</si>
  <si>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</si>
  <si>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</si>
  <si>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</si>
  <si>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</si>
  <si>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</si>
  <si>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</si>
  <si>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</si>
  <si>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</si>
  <si>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</si>
  <si>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</si>
  <si>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</si>
  <si>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</si>
  <si>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</si>
  <si>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</si>
  <si>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</si>
  <si>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</si>
  <si>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</si>
  <si>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</si>
  <si>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</si>
  <si>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</si>
  <si>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</si>
  <si>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</si>
  <si>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</si>
  <si>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</si>
  <si>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</si>
  <si>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</si>
  <si>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</si>
  <si>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</si>
  <si>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</si>
  <si>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</si>
  <si>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</si>
  <si>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</si>
  <si>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</si>
  <si>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</si>
  <si>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</si>
  <si>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</si>
  <si>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</si>
  <si>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</si>
  <si>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</si>
  <si>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</si>
  <si>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</si>
  <si>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</si>
  <si>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</si>
  <si>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</si>
  <si>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</si>
  <si>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</si>
  <si>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</si>
  <si>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</si>
  <si>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</si>
  <si>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</si>
  <si>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</si>
  <si>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</si>
  <si>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</si>
  <si>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</si>
  <si>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</si>
  <si>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</si>
  <si>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</si>
  <si>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</si>
  <si>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</si>
  <si>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</si>
  <si>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</si>
  <si>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</si>
  <si>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</si>
  <si>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</si>
  <si>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</si>
  <si>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</si>
  <si>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</si>
  <si>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</si>
  <si>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</si>
  <si>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</si>
  <si>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</si>
  <si>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</si>
  <si>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</si>
  <si>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</si>
  <si>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</si>
  <si>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</si>
  <si>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</si>
  <si>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</si>
  <si>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</si>
  <si>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</si>
  <si>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</si>
  <si>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</si>
  <si>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</si>
  <si>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</si>
  <si>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</si>
  <si>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</si>
  <si>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</si>
  <si>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</si>
  <si>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</si>
  <si>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</si>
  <si>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</si>
  <si>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</si>
  <si>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</si>
  <si>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</si>
  <si>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</si>
  <si>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</si>
  <si>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</si>
  <si>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</si>
  <si>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</si>
  <si>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</si>
  <si>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</si>
  <si>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</si>
  <si>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</si>
  <si>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</si>
  <si>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</si>
  <si>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</si>
  <si>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</si>
  <si>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</si>
  <si>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</si>
  <si>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</si>
  <si>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</si>
  <si>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</si>
  <si>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</si>
  <si>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</si>
  <si>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</si>
  <si>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</si>
  <si>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</si>
  <si>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</si>
  <si>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</si>
  <si>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</si>
  <si>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</si>
  <si>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</si>
  <si>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</si>
  <si>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</si>
  <si>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</si>
  <si>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</si>
  <si>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</si>
  <si>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</si>
  <si>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</si>
  <si>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</si>
  <si>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</si>
  <si>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</si>
  <si>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</si>
  <si>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</si>
  <si>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</si>
  <si>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</si>
  <si>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</si>
  <si>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</si>
  <si>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</si>
  <si>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</si>
  <si>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</si>
  <si>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</si>
  <si>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</si>
  <si>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</si>
  <si>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</si>
  <si>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</si>
  <si>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</si>
  <si>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</si>
  <si>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</si>
  <si>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</si>
  <si>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</si>
  <si>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</si>
  <si>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</si>
  <si>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</si>
  <si>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</si>
  <si>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</si>
  <si>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</si>
  <si>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</si>
  <si>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</si>
  <si>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</si>
  <si>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</si>
  <si>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</si>
  <si>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</si>
  <si>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</si>
  <si>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</si>
  <si>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</si>
  <si>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</si>
  <si>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</si>
  <si>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</si>
  <si>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</si>
  <si>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</si>
  <si>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</si>
  <si>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</si>
  <si>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</si>
  <si>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</si>
  <si>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</si>
  <si>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</si>
  <si>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</si>
  <si>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</si>
  <si>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</si>
  <si>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</si>
  <si>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</si>
  <si>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</si>
  <si>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</si>
  <si>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</si>
  <si>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</si>
  <si>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</si>
  <si>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</si>
  <si>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</si>
  <si>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</si>
  <si>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</si>
  <si>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</si>
  <si>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</si>
  <si>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</si>
  <si>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</si>
  <si>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</si>
  <si>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</si>
  <si>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</si>
  <si>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</si>
  <si>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</si>
  <si>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</si>
  <si>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</si>
  <si>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</si>
  <si>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</si>
  <si>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</si>
  <si>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</si>
  <si>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</si>
  <si>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</si>
  <si>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</si>
  <si>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</si>
  <si>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</si>
  <si>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</si>
  <si>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</si>
  <si>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</si>
  <si>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</si>
  <si>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</si>
  <si>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</si>
  <si>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</si>
  <si>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</si>
  <si>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</si>
  <si>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</si>
  <si>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</si>
  <si>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</si>
  <si>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</si>
  <si>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</si>
  <si>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</si>
  <si>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</si>
  <si>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</si>
  <si>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</si>
  <si>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</si>
  <si>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</si>
  <si>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</si>
  <si>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</si>
  <si>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</si>
  <si>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</si>
  <si>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</si>
  <si>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</si>
  <si>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</si>
  <si>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</si>
  <si>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</si>
  <si>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</si>
  <si>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</si>
  <si>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</si>
  <si>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</si>
  <si>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</si>
  <si>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</si>
  <si>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</si>
  <si>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</si>
  <si>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</si>
  <si>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</si>
  <si>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</si>
  <si>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</si>
  <si>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</si>
  <si>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</si>
  <si>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</si>
  <si>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</si>
  <si>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</si>
  <si>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</si>
  <si>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</si>
  <si>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</si>
  <si>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</si>
  <si>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</si>
  <si>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</si>
  <si>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</si>
  <si>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</si>
  <si>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</si>
  <si>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</si>
  <si>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</si>
  <si>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</si>
  <si>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</si>
  <si>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</si>
  <si>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</si>
  <si>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</si>
  <si>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</si>
  <si>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</si>
  <si>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</si>
  <si>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</si>
  <si>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</si>
  <si>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</si>
  <si>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</si>
  <si>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</si>
  <si>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</si>
  <si>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</si>
  <si>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</si>
  <si>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</si>
  <si>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</si>
  <si>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</si>
  <si>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</si>
  <si>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</si>
  <si>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</si>
  <si>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</si>
  <si>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</si>
  <si>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</si>
  <si>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</si>
  <si>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</si>
  <si>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</si>
  <si>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</si>
  <si>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</si>
  <si>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</si>
  <si>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</si>
  <si>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</si>
  <si>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</si>
  <si>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</si>
  <si>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</si>
  <si>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</si>
  <si>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</si>
  <si>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</si>
  <si>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</si>
  <si>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</si>
  <si>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</si>
  <si>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</si>
  <si>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</si>
  <si>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</si>
  <si>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</si>
  <si>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</si>
  <si>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</si>
  <si>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</si>
  <si>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</si>
  <si>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</si>
  <si>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</si>
  <si>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</si>
  <si>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</si>
  <si>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</si>
  <si>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</si>
  <si>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</si>
  <si>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</si>
  <si>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</si>
  <si>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</si>
  <si>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</si>
  <si>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</si>
  <si>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</si>
  <si>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</si>
  <si>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</si>
  <si>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</si>
  <si>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</si>
  <si>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</si>
  <si>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</si>
  <si>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</si>
  <si>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</si>
  <si>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</si>
  <si>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</si>
  <si>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</si>
  <si>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</si>
  <si>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</si>
  <si>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</si>
  <si>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</si>
  <si>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</si>
  <si>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</si>
  <si>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</si>
  <si>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</si>
  <si>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</si>
  <si>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</si>
  <si>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</si>
  <si>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</si>
  <si>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</si>
  <si>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</si>
  <si>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</si>
  <si>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</si>
  <si>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</si>
  <si>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</si>
  <si>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</si>
  <si>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</si>
  <si>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</si>
  <si>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</si>
  <si>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</si>
  <si>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</si>
  <si>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</si>
  <si>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</si>
  <si>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</si>
  <si>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</si>
  <si>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</si>
  <si>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</si>
  <si>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</si>
  <si>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</si>
  <si>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</si>
  <si>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</si>
  <si>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</si>
  <si>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</si>
  <si>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</si>
  <si>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</si>
  <si>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</si>
  <si>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</si>
  <si>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</si>
  <si>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</si>
  <si>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</si>
  <si>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</si>
  <si>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</si>
  <si>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</si>
  <si>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</si>
  <si>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</si>
  <si>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</si>
  <si>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</si>
  <si>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</si>
  <si>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</si>
  <si>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</si>
  <si>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</si>
  <si>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</si>
  <si>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</si>
  <si>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</si>
  <si>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</si>
  <si>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</si>
  <si>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</si>
  <si>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</si>
  <si>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</si>
  <si>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</si>
  <si>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</si>
  <si>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</si>
  <si>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</si>
  <si>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</si>
  <si>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</si>
  <si>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</si>
  <si>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</si>
  <si>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</si>
  <si>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</si>
  <si>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</si>
  <si>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</si>
  <si>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</si>
  <si>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</si>
  <si>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</si>
  <si>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</si>
  <si>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</si>
  <si>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</si>
  <si>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</si>
  <si>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</si>
  <si>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</si>
  <si>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</si>
  <si>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</si>
  <si>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</si>
  <si>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</si>
  <si>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</si>
  <si>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</si>
  <si>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</si>
  <si>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</si>
  <si>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</si>
  <si>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</si>
  <si>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</si>
  <si>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</si>
  <si>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</si>
  <si>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</si>
  <si>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</si>
  <si>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</si>
  <si>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</si>
  <si>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</si>
  <si>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</si>
  <si>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</si>
  <si>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</si>
  <si>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</si>
  <si>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</si>
  <si>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</si>
  <si>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</si>
  <si>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</si>
  <si>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</si>
  <si>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</si>
  <si>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</si>
  <si>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</si>
  <si>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</si>
  <si>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</si>
  <si>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</si>
  <si>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</si>
  <si>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</si>
  <si>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</si>
  <si>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</si>
  <si>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</si>
  <si>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</si>
  <si>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</si>
  <si>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</si>
  <si>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</si>
  <si>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</si>
  <si>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</si>
  <si>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</si>
  <si>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</si>
  <si>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</si>
  <si>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</si>
  <si>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</si>
  <si>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</si>
  <si>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</si>
  <si>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</si>
  <si>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</si>
  <si>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</si>
  <si>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</si>
  <si>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</si>
  <si>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</si>
  <si>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</si>
  <si>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</si>
  <si>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</si>
  <si>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</si>
  <si>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</si>
  <si>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</si>
  <si>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</si>
  <si>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</si>
  <si>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</si>
  <si>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</si>
  <si>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</si>
  <si>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</si>
  <si>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</si>
  <si>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</si>
  <si>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</si>
  <si>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</si>
  <si>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</si>
  <si>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</si>
  <si>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</si>
  <si>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</si>
  <si>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</si>
  <si>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</si>
  <si>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</si>
  <si>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</si>
  <si>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</si>
  <si>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</si>
  <si>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</si>
  <si>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</si>
  <si>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</si>
  <si>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</si>
  <si>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</si>
  <si>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</si>
  <si>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</si>
  <si>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</si>
  <si>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</si>
  <si>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</si>
  <si>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</si>
  <si>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</si>
  <si>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</si>
  <si>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</si>
  <si>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</si>
  <si>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</si>
  <si>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</si>
  <si>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</si>
  <si>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</si>
  <si>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</si>
  <si>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</si>
  <si>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</si>
  <si>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</si>
  <si>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</si>
  <si>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</si>
  <si>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</si>
  <si>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</si>
  <si>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</si>
  <si>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</si>
  <si>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</si>
  <si>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</si>
  <si>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</si>
  <si>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</si>
  <si>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</si>
  <si>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</si>
  <si>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</si>
  <si>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</si>
  <si>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</si>
  <si>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</si>
  <si>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</si>
  <si>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</si>
  <si>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</si>
  <si>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</si>
  <si>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</si>
  <si>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</si>
  <si>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</si>
  <si>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</si>
  <si>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</si>
  <si>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</si>
  <si>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</si>
  <si>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</si>
  <si>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</si>
  <si>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</si>
  <si>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</si>
  <si>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</si>
  <si>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</si>
  <si>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</si>
  <si>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</si>
  <si>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</si>
  <si>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</si>
  <si>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</si>
  <si>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</si>
  <si>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</si>
  <si>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</si>
  <si>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</si>
  <si>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</si>
  <si>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</si>
  <si>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</si>
  <si>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</si>
  <si>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</si>
  <si>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</si>
  <si>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</si>
  <si>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</si>
  <si>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</si>
  <si>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</si>
  <si>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</si>
  <si>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</si>
  <si>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</si>
  <si>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</si>
  <si>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</si>
  <si>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</si>
  <si>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</si>
  <si>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</si>
  <si>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</si>
  <si>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</si>
  <si>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</si>
  <si>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</si>
  <si>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</si>
  <si>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</si>
  <si>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</si>
  <si>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</si>
  <si>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</si>
  <si>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</si>
  <si>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</si>
  <si>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</si>
  <si>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</si>
  <si>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</si>
  <si>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</si>
  <si>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</si>
  <si>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</si>
  <si>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</si>
  <si>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</si>
  <si>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</si>
  <si>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</si>
  <si>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</si>
  <si>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</si>
  <si>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</si>
  <si>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</si>
  <si>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</si>
  <si>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</si>
  <si>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</si>
  <si>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</si>
  <si>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</si>
  <si>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</si>
  <si>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</si>
  <si>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</si>
  <si>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</si>
  <si>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</si>
  <si>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</si>
  <si>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</si>
  <si>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</si>
  <si>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</si>
  <si>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</si>
  <si>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</si>
  <si>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</si>
  <si>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</si>
  <si>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</si>
  <si>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</si>
  <si>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</si>
  <si>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</si>
  <si>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</si>
  <si>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</si>
  <si>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</si>
  <si>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</si>
  <si>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</si>
  <si>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</si>
  <si>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</si>
  <si>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</si>
  <si>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</si>
  <si>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</si>
  <si>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</si>
  <si>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</si>
  <si>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</si>
  <si>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</si>
  <si>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</si>
  <si>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</si>
  <si>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</si>
  <si>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</si>
  <si>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</si>
  <si>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</si>
  <si>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</si>
  <si>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</si>
  <si>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</si>
  <si>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</si>
  <si>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</si>
  <si>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</si>
  <si>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</si>
  <si>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</si>
  <si>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</si>
  <si>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</si>
  <si>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</si>
  <si>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</si>
  <si>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</si>
  <si>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</si>
  <si>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</si>
  <si>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</si>
  <si>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</si>
  <si>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</si>
  <si>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</si>
  <si>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</si>
  <si>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</si>
  <si>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</si>
  <si>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</si>
  <si>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</si>
  <si>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</si>
  <si>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</si>
  <si>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</si>
  <si>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</si>
  <si>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</si>
  <si>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</si>
  <si>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</si>
  <si>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</si>
  <si>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</si>
  <si>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</si>
  <si>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</si>
  <si>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</si>
  <si>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</si>
  <si>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</si>
  <si>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</si>
  <si>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</si>
  <si>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</si>
  <si>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</si>
  <si>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</si>
  <si>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</si>
  <si>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</si>
  <si>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</si>
  <si>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</si>
  <si>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</si>
  <si>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</si>
  <si>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</si>
  <si>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</si>
  <si>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</si>
  <si>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</si>
  <si>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</si>
  <si>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</si>
  <si>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</si>
  <si>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</si>
  <si>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</si>
  <si>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</si>
  <si>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</si>
  <si>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</si>
  <si>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</si>
  <si>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</si>
  <si>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</si>
  <si>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</si>
  <si>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</si>
  <si>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</si>
  <si>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</si>
  <si>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</si>
  <si>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</si>
  <si>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</si>
  <si>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</si>
  <si>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</si>
  <si>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</si>
  <si>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</si>
  <si>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</si>
  <si>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</si>
  <si>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</si>
  <si>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</si>
  <si>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</si>
  <si>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</si>
  <si>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</si>
  <si>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</si>
  <si>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</si>
  <si>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</si>
  <si>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</si>
  <si>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</si>
  <si>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</si>
  <si>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</si>
  <si>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</si>
  <si>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</si>
  <si>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</si>
  <si>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</si>
  <si>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</si>
  <si>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</si>
  <si>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</si>
  <si>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</si>
  <si>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</si>
  <si>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</si>
  <si>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</si>
  <si>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</si>
  <si>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</si>
  <si>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</si>
  <si>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</si>
  <si>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</si>
  <si>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</si>
  <si>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</si>
  <si>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</si>
  <si>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</si>
  <si>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</si>
  <si>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</si>
  <si>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</si>
  <si>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</si>
  <si>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</si>
  <si>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</si>
  <si>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</si>
  <si>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</si>
  <si>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</si>
  <si>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</si>
  <si>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</si>
  <si>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</si>
  <si>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</si>
  <si>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</si>
  <si>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</si>
  <si>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</si>
  <si>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</si>
  <si>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</si>
  <si>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</si>
  <si>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</si>
  <si>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</si>
  <si>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</si>
  <si>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</si>
  <si>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</si>
  <si>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</si>
  <si>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</si>
  <si>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</si>
  <si>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</si>
  <si>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</si>
  <si>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</si>
  <si>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</si>
  <si>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</si>
  <si>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</si>
  <si>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</si>
  <si>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</si>
  <si>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</si>
  <si>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</si>
  <si>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</si>
  <si>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</si>
  <si>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</si>
  <si>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</si>
  <si>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</si>
  <si>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</si>
  <si>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</si>
  <si>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</si>
  <si>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</si>
  <si>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</si>
  <si>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</si>
  <si>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</si>
  <si>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</si>
  <si>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</si>
  <si>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</si>
  <si>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</si>
  <si>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</si>
  <si>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</si>
  <si>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</si>
  <si>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</si>
  <si>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</si>
  <si>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</si>
  <si>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</si>
  <si>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</si>
  <si>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</si>
  <si>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</si>
  <si>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</si>
  <si>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</si>
  <si>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</si>
  <si>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</si>
  <si>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</si>
  <si>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</si>
  <si>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</si>
  <si>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</si>
  <si>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</si>
  <si>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</si>
  <si>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</si>
  <si>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</si>
  <si>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</si>
  <si>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</si>
  <si>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</si>
  <si>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</si>
  <si>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</si>
  <si>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</si>
  <si>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</si>
  <si>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</si>
  <si>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</si>
  <si>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</si>
  <si>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</si>
  <si>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</si>
  <si>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</si>
  <si>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</si>
  <si>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</si>
  <si>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</si>
  <si>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</si>
  <si>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</si>
  <si>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</si>
  <si>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</si>
  <si>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</si>
  <si>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</si>
  <si>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</si>
  <si>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</si>
  <si>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</si>
  <si>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</si>
  <si>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</si>
  <si>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</si>
  <si>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</si>
  <si>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</si>
  <si>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</si>
  <si>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</si>
  <si>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</si>
  <si>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</si>
  <si>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</si>
  <si>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</si>
  <si>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</si>
  <si>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</si>
  <si>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</si>
  <si>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</si>
  <si>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</si>
  <si>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</si>
  <si>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</si>
  <si>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</si>
  <si>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</si>
  <si>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</si>
  <si>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</si>
  <si>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</si>
  <si>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</si>
  <si>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</si>
  <si>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</si>
  <si>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</si>
  <si>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</si>
  <si>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</si>
  <si>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</si>
  <si>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</si>
  <si>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</si>
  <si>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</si>
  <si>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</si>
  <si>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</si>
  <si>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</si>
  <si>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</si>
  <si>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</si>
  <si>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</si>
  <si>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</si>
  <si>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</si>
  <si>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</si>
  <si>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</si>
  <si>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</si>
  <si>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</si>
  <si>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</si>
  <si>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</si>
  <si>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</si>
  <si>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</si>
  <si>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</si>
  <si>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</si>
  <si>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</si>
  <si>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</si>
  <si>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</si>
  <si>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</si>
  <si>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</si>
  <si>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</si>
  <si>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</si>
  <si>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</si>
  <si>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</si>
  <si>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</si>
  <si>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</si>
  <si>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</si>
  <si>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</si>
  <si>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</si>
  <si>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</si>
  <si>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</si>
  <si>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</si>
  <si>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</si>
  <si>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</si>
  <si>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</si>
  <si>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</si>
  <si>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</si>
  <si>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</si>
  <si>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</si>
  <si>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</si>
  <si>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</si>
  <si>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</si>
  <si>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</si>
  <si>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</si>
  <si>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</si>
  <si>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</si>
  <si>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</si>
  <si>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</si>
  <si>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</si>
  <si>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</si>
  <si>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</si>
  <si>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</si>
  <si>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</si>
  <si>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</si>
  <si>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</si>
  <si>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</si>
  <si>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</si>
  <si>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</si>
  <si>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</si>
  <si>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</si>
  <si>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</si>
  <si>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</si>
  <si>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</si>
  <si>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</si>
  <si>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</si>
  <si>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</si>
  <si>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</si>
  <si>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</si>
  <si>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</si>
  <si>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</si>
  <si>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</si>
  <si>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</si>
  <si>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</si>
  <si>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</si>
  <si>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</si>
  <si>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</si>
  <si>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</si>
  <si>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</si>
  <si>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</si>
  <si>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</si>
  <si>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</si>
  <si>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</si>
  <si>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</si>
  <si>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</si>
  <si>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</si>
  <si>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</si>
  <si>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</si>
  <si>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</si>
  <si>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</si>
  <si>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</si>
  <si>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</si>
  <si>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</si>
  <si>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</si>
  <si>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</si>
  <si>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</si>
  <si>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</si>
  <si>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</si>
  <si>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</si>
  <si>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</si>
  <si>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</si>
  <si>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</si>
  <si>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</si>
  <si>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</si>
  <si>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</si>
  <si>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</si>
  <si>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</si>
  <si>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</si>
  <si>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</si>
  <si>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</si>
  <si>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</si>
  <si>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</si>
  <si>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</si>
  <si>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</si>
  <si>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</si>
  <si>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</si>
  <si>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</si>
  <si>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</si>
  <si>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</si>
  <si>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</si>
  <si>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</si>
  <si>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</si>
  <si>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</si>
  <si>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</si>
  <si>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</si>
  <si>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</si>
  <si>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</si>
  <si>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</si>
  <si>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</si>
  <si>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</si>
  <si>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</si>
  <si>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</si>
  <si>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</si>
  <si>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</si>
  <si>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</si>
  <si>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</si>
  <si>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</si>
  <si>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</si>
  <si>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</si>
  <si>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</si>
  <si>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</si>
  <si>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</si>
  <si>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</si>
  <si>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</si>
  <si>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</si>
  <si>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</si>
  <si>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</si>
  <si>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</si>
  <si>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</si>
  <si>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</si>
  <si>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</si>
  <si>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</si>
  <si>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</si>
  <si>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</si>
  <si>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</si>
  <si>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</si>
  <si>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</si>
  <si>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</si>
  <si>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</si>
  <si>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</si>
  <si>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</si>
  <si>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</si>
  <si>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</si>
  <si>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</si>
  <si>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</si>
  <si>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</si>
  <si>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</si>
  <si>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</si>
  <si>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</si>
  <si>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</si>
  <si>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</si>
  <si>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</si>
  <si>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</si>
  <si>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</si>
  <si>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</si>
  <si>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</si>
  <si>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</si>
  <si>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</si>
  <si>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</si>
  <si>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</si>
  <si>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</si>
  <si>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</si>
  <si>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</si>
  <si>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</si>
  <si>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</si>
  <si>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</si>
  <si>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</si>
  <si>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</si>
  <si>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</si>
  <si>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</si>
  <si>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</si>
  <si>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</si>
  <si>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</si>
  <si>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</si>
  <si>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</si>
  <si>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</si>
  <si>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</si>
  <si>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</si>
  <si>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</si>
  <si>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</si>
  <si>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</si>
  <si>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</si>
  <si>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</si>
  <si>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</si>
  <si>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</si>
  <si>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</si>
  <si>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</si>
  <si>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</si>
  <si>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</si>
  <si>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</si>
  <si>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</si>
  <si>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</si>
  <si>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</si>
  <si>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</si>
  <si>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</si>
  <si>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</si>
  <si>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</si>
  <si>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</si>
  <si>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</si>
  <si>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</si>
  <si>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</si>
  <si>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</si>
  <si>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</si>
  <si>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</si>
  <si>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</si>
  <si>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</si>
  <si>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</si>
  <si>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</si>
  <si>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</si>
  <si>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</si>
  <si>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</si>
  <si>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</si>
  <si>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</si>
  <si>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</si>
  <si>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</si>
  <si>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</si>
  <si>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</si>
  <si>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</si>
  <si>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</si>
  <si>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</si>
  <si>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</si>
  <si>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</si>
  <si>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</si>
  <si>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</si>
  <si>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</si>
  <si>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</si>
  <si>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</si>
  <si>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</si>
  <si>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</si>
  <si>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</si>
  <si>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</si>
  <si>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</si>
  <si>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</si>
  <si>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</si>
  <si>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</si>
  <si>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</si>
  <si>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</si>
  <si>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</si>
  <si>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</si>
  <si>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</si>
  <si>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</si>
  <si>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</si>
  <si>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</si>
  <si>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</si>
  <si>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</si>
  <si>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</si>
  <si>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</si>
  <si>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</si>
  <si>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</si>
  <si>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</si>
  <si>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</si>
  <si>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</si>
  <si>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</si>
  <si>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</si>
  <si>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</si>
  <si>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</si>
  <si>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</si>
  <si>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</si>
  <si>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</si>
  <si>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</si>
  <si>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</si>
  <si>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</si>
  <si>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</si>
  <si>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</si>
  <si>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</si>
  <si>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</si>
  <si>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</si>
  <si>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</si>
  <si>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</si>
  <si>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</si>
  <si>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</si>
  <si>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</si>
  <si>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</si>
  <si>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</si>
  <si>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</si>
  <si>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</si>
  <si>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</si>
  <si>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</si>
  <si>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</si>
  <si>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</si>
  <si>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</si>
  <si>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</si>
  <si>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</si>
  <si>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</si>
  <si>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</si>
  <si>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</si>
  <si>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</si>
  <si>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</si>
  <si>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</si>
  <si>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</si>
  <si>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</si>
  <si>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</si>
  <si>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</si>
  <si>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</si>
  <si>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</si>
  <si>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</si>
  <si>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</si>
  <si>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</si>
  <si>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</si>
  <si>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</si>
  <si>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</si>
  <si>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</si>
  <si>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</si>
  <si>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</si>
  <si>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</si>
  <si>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</si>
  <si>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</si>
  <si>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</si>
  <si>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</si>
  <si>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</si>
  <si>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</si>
  <si>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</si>
  <si>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</si>
  <si>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</si>
  <si>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</si>
  <si>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</si>
  <si>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</si>
  <si>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</si>
  <si>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</si>
  <si>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</si>
  <si>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</si>
  <si>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</si>
  <si>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</si>
  <si>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</si>
  <si>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</si>
  <si>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</si>
  <si>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</si>
  <si>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</si>
  <si>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</si>
  <si>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</si>
  <si>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</si>
  <si>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</si>
  <si>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</si>
  <si>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</si>
  <si>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</si>
  <si>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</si>
  <si>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</si>
  <si>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</si>
  <si>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</si>
  <si>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</si>
  <si>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</si>
  <si>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</si>
  <si>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</si>
  <si>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</si>
  <si>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</si>
  <si>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</si>
  <si>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</si>
  <si>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</si>
  <si>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</si>
  <si>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</si>
  <si>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</si>
  <si>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</si>
  <si>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</si>
  <si>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</si>
  <si>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</si>
  <si>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</si>
  <si>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</si>
  <si>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</si>
  <si>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</si>
  <si>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</si>
  <si>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</si>
  <si>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</si>
  <si>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</si>
  <si>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</si>
  <si>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</si>
  <si>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</si>
  <si>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</si>
  <si>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</si>
  <si>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</si>
  <si>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</si>
  <si>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</si>
  <si>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</si>
  <si>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</si>
  <si>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</si>
  <si>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</si>
  <si>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</si>
  <si>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</si>
  <si>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</si>
  <si>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</si>
  <si>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</si>
  <si>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</si>
  <si>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</si>
  <si>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</si>
  <si>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</si>
  <si>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</si>
  <si>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</si>
  <si>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</si>
  <si>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</si>
  <si>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</si>
  <si>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</si>
  <si>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</si>
  <si>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</si>
  <si>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</si>
  <si>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</si>
  <si>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</si>
  <si>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</si>
  <si>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</si>
  <si>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</si>
  <si>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</si>
  <si>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</si>
  <si>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</si>
  <si>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</si>
  <si>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</si>
  <si>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</si>
  <si>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</si>
  <si>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</si>
  <si>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</si>
  <si>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</si>
  <si>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</si>
  <si>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</si>
  <si>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</si>
  <si>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</si>
  <si>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</si>
  <si>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</si>
  <si>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</si>
  <si>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</si>
  <si>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</si>
  <si>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</si>
  <si>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</si>
  <si>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</si>
  <si>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</si>
  <si>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</si>
  <si>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</si>
  <si>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</si>
  <si>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</si>
  <si>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</si>
  <si>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</si>
  <si>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</si>
  <si>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</si>
  <si>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</si>
  <si>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</si>
  <si>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</si>
  <si>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</si>
  <si>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</si>
  <si>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</si>
  <si>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</si>
  <si>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</si>
  <si>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</si>
  <si>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</si>
  <si>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</si>
  <si>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</si>
  <si>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</si>
  <si>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</si>
  <si>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</si>
  <si>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</si>
  <si>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</si>
  <si>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</si>
  <si>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</si>
  <si>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</si>
  <si>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</si>
  <si>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</si>
  <si>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</si>
  <si>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</si>
  <si>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</si>
  <si>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</si>
  <si>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</si>
  <si>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</si>
  <si>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</si>
  <si>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</si>
  <si>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</si>
  <si>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</si>
  <si>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</si>
  <si>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</si>
  <si>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</si>
  <si>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</si>
  <si>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</si>
  <si>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</si>
  <si>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</si>
  <si>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</si>
  <si>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</si>
  <si>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</si>
  <si>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</si>
  <si>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</si>
  <si>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</si>
  <si>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</si>
  <si>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</si>
  <si>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</si>
  <si>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</si>
  <si>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</si>
  <si>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</si>
  <si>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</si>
  <si>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</si>
  <si>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</si>
  <si>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</si>
  <si>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</si>
  <si>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</si>
  <si>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</si>
  <si>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</si>
  <si>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</si>
  <si>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</si>
  <si>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</si>
  <si>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</si>
  <si>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</si>
  <si>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</si>
  <si>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</si>
  <si>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</si>
  <si>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</si>
  <si>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</si>
  <si>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</si>
  <si>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</si>
  <si>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</si>
  <si>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</si>
  <si>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</si>
  <si>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</si>
  <si>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</si>
  <si>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</si>
  <si>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</si>
  <si>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</si>
  <si>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</si>
  <si>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</si>
  <si>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</si>
  <si>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</si>
  <si>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</si>
  <si>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</si>
  <si>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</si>
  <si>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</si>
  <si>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</si>
  <si>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</si>
  <si>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</si>
  <si>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</si>
  <si>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</si>
  <si>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</si>
  <si>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</si>
  <si>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</si>
  <si>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</si>
  <si>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</si>
  <si>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</si>
  <si>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</si>
  <si>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</si>
  <si>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</si>
  <si>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</si>
  <si>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</si>
  <si>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</si>
  <si>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</si>
  <si>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</si>
  <si>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</si>
  <si>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</si>
  <si>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</si>
  <si>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</si>
  <si>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</si>
  <si>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</si>
  <si>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</si>
  <si>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</si>
  <si>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</si>
  <si>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</si>
  <si>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</si>
  <si>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</si>
  <si>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</si>
  <si>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</si>
  <si>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</si>
  <si>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</si>
  <si>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</si>
  <si>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</si>
  <si>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</si>
  <si>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</si>
  <si>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</si>
  <si>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</si>
  <si>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</si>
  <si>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</si>
  <si>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</si>
  <si>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</si>
  <si>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</si>
  <si>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</si>
  <si>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</si>
  <si>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</si>
  <si>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</si>
  <si>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</si>
  <si>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</si>
  <si>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</si>
  <si>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</si>
  <si>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</si>
  <si>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</si>
  <si>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</si>
  <si>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</si>
  <si>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</si>
  <si>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</si>
  <si>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</si>
  <si>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</si>
  <si>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</si>
  <si>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</si>
  <si>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</si>
  <si>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</si>
  <si>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</si>
  <si>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</si>
  <si>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</si>
  <si>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</si>
  <si>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</si>
  <si>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</si>
  <si>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</si>
  <si>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</si>
  <si>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</si>
  <si>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</si>
  <si>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</si>
  <si>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</si>
  <si>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</si>
  <si>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</si>
  <si>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</si>
  <si>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</si>
  <si>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</si>
  <si>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</si>
  <si>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</si>
  <si>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</si>
  <si>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</si>
  <si>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</si>
  <si>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</si>
  <si>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</si>
  <si>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</si>
  <si>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</si>
  <si>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</si>
  <si>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</si>
  <si>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</si>
  <si>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</si>
  <si>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</si>
  <si>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</si>
  <si>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</si>
  <si>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</si>
  <si>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</si>
  <si>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</si>
  <si>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</si>
  <si>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</si>
  <si>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</si>
  <si>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</si>
  <si>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</si>
  <si>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</si>
  <si>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</si>
  <si>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</si>
  <si>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</si>
  <si>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</si>
  <si>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</si>
  <si>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</si>
  <si>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</si>
  <si>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</si>
  <si>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</si>
  <si>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</si>
  <si>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</si>
  <si>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</si>
  <si>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</si>
  <si>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</si>
  <si>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</si>
  <si>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</si>
  <si>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</si>
  <si>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</si>
  <si>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</si>
  <si>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</si>
  <si>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</si>
  <si>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</si>
  <si>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</si>
  <si>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</si>
  <si>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</si>
  <si>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</si>
  <si>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</si>
  <si>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</si>
  <si>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</si>
  <si>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</si>
  <si>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</si>
  <si>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</si>
  <si>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</si>
  <si>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</si>
  <si>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</si>
  <si>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</si>
  <si>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</si>
  <si>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</si>
  <si>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</si>
  <si>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</si>
  <si>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</si>
  <si>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</si>
  <si>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</si>
  <si>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</si>
  <si>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</si>
  <si>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</si>
  <si>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</si>
  <si>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</si>
  <si>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</si>
  <si>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</si>
  <si>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</si>
  <si>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</si>
  <si>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</si>
  <si>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</si>
  <si>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</si>
  <si>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</si>
  <si>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</si>
  <si>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</si>
  <si>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</si>
  <si>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</si>
  <si>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</si>
  <si>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</si>
  <si>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</si>
  <si>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</si>
  <si>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</si>
  <si>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</si>
  <si>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</si>
  <si>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</si>
  <si>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</si>
  <si>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</si>
  <si>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</si>
  <si>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</si>
  <si>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</si>
  <si>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</si>
  <si>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</si>
  <si>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</si>
  <si>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</si>
  <si>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</si>
  <si>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</si>
  <si>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</si>
  <si>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</si>
  <si>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</si>
  <si>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</si>
  <si>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</si>
  <si>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</si>
  <si>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</si>
  <si>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</si>
  <si>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</si>
  <si>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</si>
  <si>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</si>
  <si>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</si>
  <si>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</si>
  <si>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</si>
  <si>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</si>
  <si>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</si>
  <si>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</si>
  <si>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</si>
  <si>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</si>
  <si>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</si>
  <si>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</si>
  <si>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</si>
  <si>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</si>
  <si>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</si>
  <si>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</si>
  <si>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</si>
  <si>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</si>
  <si>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</si>
  <si>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</si>
  <si>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</si>
  <si>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</si>
  <si>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</si>
  <si>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</si>
  <si>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</si>
  <si>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</si>
  <si>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</si>
  <si>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</si>
  <si>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</si>
  <si>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</si>
  <si>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</si>
  <si>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</si>
  <si>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</si>
  <si>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</si>
  <si>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</si>
  <si>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</si>
  <si>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</si>
  <si>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</si>
  <si>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</si>
  <si>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</si>
  <si>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</si>
  <si>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</si>
  <si>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</si>
  <si>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</si>
  <si>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</si>
  <si>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</si>
  <si>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</si>
  <si>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</si>
  <si>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</si>
  <si>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</si>
  <si>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</si>
  <si>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</si>
  <si>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</si>
  <si>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</si>
  <si>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</si>
  <si>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</si>
  <si>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</si>
  <si>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</si>
  <si>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</si>
  <si>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</si>
  <si>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</si>
  <si>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</si>
  <si>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</si>
  <si>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</si>
  <si>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</si>
  <si>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</si>
  <si>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</si>
  <si>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</si>
  <si>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</si>
  <si>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</si>
  <si>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</si>
  <si>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</si>
  <si>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</si>
  <si>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</si>
  <si>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</si>
  <si>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</si>
  <si>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</si>
  <si>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</si>
  <si>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</si>
  <si>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</si>
  <si>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</si>
  <si>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</si>
  <si>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</si>
  <si>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</si>
  <si>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</si>
  <si>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</si>
  <si>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</si>
  <si>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</si>
  <si>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</si>
  <si>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</si>
  <si>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</si>
  <si>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</si>
  <si>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</si>
  <si>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</si>
  <si>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</si>
  <si>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</si>
  <si>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</si>
  <si>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</si>
  <si>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</si>
  <si>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</si>
  <si>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</si>
  <si>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</si>
  <si>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</si>
  <si>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</si>
  <si>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</si>
  <si>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</si>
  <si>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</si>
  <si>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</si>
  <si>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</si>
  <si>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</si>
  <si>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</si>
  <si>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</si>
  <si>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</si>
  <si>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</si>
  <si>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</si>
  <si>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</si>
  <si>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</si>
  <si>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</si>
  <si>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</si>
  <si>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</si>
  <si>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</si>
  <si>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</si>
  <si>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</si>
  <si>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</si>
  <si>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</si>
  <si>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</si>
  <si>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</si>
  <si>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</si>
  <si>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</si>
  <si>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</si>
  <si>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</si>
  <si>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</si>
  <si>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</si>
  <si>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</si>
  <si>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</si>
  <si>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</si>
  <si>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</si>
  <si>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</si>
  <si>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</si>
  <si>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</si>
  <si>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</si>
  <si>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</si>
  <si>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</si>
  <si>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</si>
  <si>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</si>
  <si>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</si>
  <si>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</si>
  <si>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</si>
  <si>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</si>
  <si>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</si>
  <si>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</si>
  <si>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</si>
  <si>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</si>
  <si>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</si>
  <si>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</si>
  <si>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</si>
  <si>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</si>
  <si>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</si>
  <si>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</si>
  <si>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</si>
  <si>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</si>
  <si>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</si>
  <si>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</si>
  <si>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</si>
  <si>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</si>
  <si>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</si>
  <si>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</si>
  <si>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</si>
  <si>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</si>
  <si>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</si>
  <si>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</si>
  <si>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</si>
  <si>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</si>
  <si>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</si>
  <si>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</si>
  <si>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</si>
  <si>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</si>
  <si>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</si>
  <si>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</si>
  <si>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</si>
  <si>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</si>
  <si>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</si>
  <si>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</si>
  <si>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</si>
  <si>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</si>
  <si>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</si>
  <si>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</si>
  <si>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</si>
  <si>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</si>
  <si>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</si>
  <si>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</si>
  <si>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</si>
  <si>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</si>
  <si>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</si>
  <si>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</si>
  <si>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</si>
  <si>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</si>
  <si>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</si>
  <si>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</si>
  <si>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</si>
  <si>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</si>
  <si>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</si>
  <si>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</si>
  <si>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</si>
  <si>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</si>
  <si>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</si>
  <si>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</si>
  <si>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</si>
  <si>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</si>
  <si>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</si>
  <si>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</si>
  <si>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</si>
  <si>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</si>
  <si>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</si>
  <si>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</si>
  <si>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</si>
  <si>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</si>
  <si>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</si>
  <si>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</si>
  <si>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</si>
  <si>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</si>
  <si>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</si>
  <si>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</si>
  <si>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</si>
  <si>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</si>
  <si>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</si>
  <si>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</si>
  <si>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</si>
  <si>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</si>
  <si>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</si>
  <si>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</si>
  <si>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</si>
  <si>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</si>
  <si>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</si>
  <si>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</si>
  <si>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</si>
  <si>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</si>
  <si>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</si>
  <si>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</si>
  <si>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</si>
  <si>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</si>
  <si>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</si>
  <si>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</si>
  <si>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</si>
  <si>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</si>
  <si>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</si>
  <si>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</si>
  <si>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</si>
  <si>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</si>
  <si>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</si>
  <si>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</si>
  <si>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</si>
  <si>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</si>
  <si>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</si>
  <si>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</si>
  <si>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</si>
  <si>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</si>
  <si>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</si>
  <si>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</si>
  <si>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</si>
  <si>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</si>
  <si>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</si>
  <si>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</si>
  <si>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</si>
  <si>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</si>
  <si>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</si>
  <si>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</si>
  <si>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</si>
  <si>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</si>
  <si>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</si>
  <si>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</si>
  <si>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</si>
  <si>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</si>
  <si>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</si>
  <si>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</si>
  <si>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</si>
  <si>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</si>
  <si>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</si>
  <si>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</si>
  <si>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</si>
  <si>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</si>
  <si>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</si>
  <si>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</si>
  <si>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</si>
  <si>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</si>
  <si>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</si>
  <si>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</si>
  <si>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</si>
  <si>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</si>
  <si>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</si>
  <si>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</si>
  <si>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</si>
  <si>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</si>
  <si>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</si>
  <si>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</si>
  <si>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</si>
  <si>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</si>
  <si>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</si>
  <si>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</si>
  <si>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</si>
  <si>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</si>
  <si>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</si>
  <si>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</si>
  <si>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</si>
  <si>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</si>
  <si>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</si>
  <si>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</si>
  <si>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</si>
  <si>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</si>
  <si>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</si>
  <si>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</si>
  <si>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</si>
  <si>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</si>
  <si>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</si>
  <si>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</si>
  <si>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</si>
  <si>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</si>
  <si>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</si>
  <si>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</si>
  <si>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</si>
  <si>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</si>
  <si>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</si>
  <si>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</si>
  <si>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</si>
  <si>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</si>
  <si>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</si>
  <si>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</si>
  <si>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</si>
  <si>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</si>
  <si>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</si>
  <si>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</si>
  <si>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</si>
  <si>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</si>
  <si>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</si>
  <si>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</si>
  <si>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</si>
  <si>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</si>
  <si>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</si>
  <si>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</si>
  <si>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</si>
  <si>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</si>
  <si>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</si>
  <si>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</si>
  <si>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</si>
  <si>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</si>
  <si>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</si>
  <si>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</si>
  <si>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</si>
  <si>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</si>
  <si>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</si>
  <si>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</si>
  <si>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</si>
  <si>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</si>
  <si>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</si>
  <si>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</si>
  <si>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</si>
  <si>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</si>
  <si>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</si>
  <si>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</si>
  <si>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</si>
  <si>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</si>
  <si>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</si>
  <si>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</si>
  <si>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</si>
  <si>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</si>
  <si>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</si>
  <si>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</si>
  <si>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</si>
  <si>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</si>
  <si>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</si>
  <si>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</si>
  <si>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</si>
  <si>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</si>
  <si>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</si>
  <si>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</si>
  <si>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</si>
  <si>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</si>
  <si>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</si>
  <si>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</si>
  <si>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</si>
  <si>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</si>
  <si>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</si>
  <si>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</si>
  <si>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</si>
  <si>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</si>
  <si>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</si>
  <si>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</si>
  <si>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</si>
  <si>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</si>
  <si>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</si>
  <si>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</si>
  <si>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</si>
  <si>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</si>
  <si>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</si>
  <si>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</si>
  <si>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</si>
  <si>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</si>
  <si>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</si>
  <si>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</si>
  <si>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</si>
  <si>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</si>
  <si>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</si>
  <si>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</si>
  <si>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</si>
  <si>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</si>
  <si>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</si>
  <si>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</si>
  <si>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</si>
  <si>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</si>
  <si>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</si>
  <si>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</si>
  <si>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</si>
  <si>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</si>
  <si>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</si>
  <si>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</si>
  <si>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</si>
  <si>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</si>
  <si>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</si>
  <si>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</si>
  <si>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</si>
  <si>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</si>
  <si>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</si>
  <si>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</si>
  <si>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</si>
  <si>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</si>
  <si>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</si>
  <si>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</si>
  <si>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</si>
  <si>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</si>
  <si>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</si>
  <si>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</si>
  <si>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</si>
  <si>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</si>
  <si>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</si>
  <si>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</si>
  <si>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</si>
  <si>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</si>
  <si>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</si>
  <si>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</si>
  <si>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</si>
  <si>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</si>
  <si>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</si>
  <si>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</si>
  <si>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</si>
  <si>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</si>
  <si>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</si>
  <si>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</si>
  <si>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</si>
  <si>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</si>
  <si>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</si>
  <si>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</si>
  <si>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</si>
  <si>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</si>
  <si>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</si>
  <si>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</si>
  <si>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</si>
  <si>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</si>
  <si>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</si>
  <si>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</si>
  <si>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</si>
  <si>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</si>
  <si>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</si>
  <si>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</si>
  <si>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</si>
  <si>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</si>
  <si>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</si>
  <si>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</si>
  <si>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</si>
  <si>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</si>
  <si>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</si>
  <si>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</si>
  <si>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</si>
  <si>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</si>
  <si>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</si>
  <si>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</si>
  <si>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</si>
  <si>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</si>
  <si>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</si>
  <si>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</si>
  <si>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</si>
  <si>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</si>
  <si>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</si>
  <si>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</si>
  <si>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</si>
  <si>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</si>
  <si>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</si>
  <si>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</si>
  <si>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</si>
  <si>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</si>
  <si>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</si>
  <si>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</si>
  <si>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</si>
  <si>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</si>
  <si>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</si>
  <si>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</si>
  <si>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</si>
  <si>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</si>
  <si>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</si>
  <si>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</si>
  <si>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</si>
  <si>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</si>
  <si>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</si>
  <si>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</si>
  <si>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</si>
  <si>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</si>
  <si>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</si>
  <si>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</si>
  <si>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</si>
  <si>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</si>
  <si>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</si>
  <si>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</si>
  <si>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</si>
  <si>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</si>
  <si>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</si>
  <si>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</si>
  <si>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</si>
  <si>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</si>
  <si>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</si>
  <si>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</si>
  <si>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</si>
  <si>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</si>
  <si>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</si>
  <si>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</si>
  <si>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</si>
  <si>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</si>
  <si>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</si>
  <si>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</si>
  <si>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</si>
  <si>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</si>
  <si>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</si>
  <si>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</si>
  <si>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</si>
  <si>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</si>
  <si>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</si>
  <si>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</si>
  <si>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</si>
  <si>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</si>
  <si>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</si>
  <si>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</si>
  <si>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</si>
  <si>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</si>
  <si>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</si>
  <si>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</si>
  <si>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</si>
  <si>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</si>
  <si>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</si>
  <si>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</si>
  <si>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</si>
  <si>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</si>
  <si>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</si>
  <si>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</si>
  <si>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</si>
  <si>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</si>
  <si>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</si>
  <si>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</si>
  <si>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</si>
  <si>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</si>
  <si>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</si>
  <si>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</si>
  <si>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</si>
  <si>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</si>
  <si>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</si>
  <si>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</si>
  <si>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</si>
  <si>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</si>
  <si>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</si>
  <si>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</si>
  <si>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</si>
  <si>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</si>
  <si>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</si>
  <si>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</si>
  <si>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</si>
  <si>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</si>
  <si>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</si>
  <si>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</si>
  <si>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</si>
  <si>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</si>
  <si>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</si>
  <si>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</si>
  <si>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</si>
  <si>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</si>
  <si>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</si>
  <si>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</si>
  <si>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</si>
  <si>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</si>
  <si>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</si>
  <si>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</si>
  <si>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</si>
  <si>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</si>
  <si>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</si>
  <si>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</si>
  <si>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</si>
  <si>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</si>
  <si>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</si>
  <si>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</si>
  <si>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</si>
  <si>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</si>
  <si>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</si>
  <si>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</si>
  <si>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</si>
  <si>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</si>
  <si>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</si>
  <si>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</si>
  <si>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</si>
  <si>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</si>
  <si>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</si>
  <si>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</si>
  <si>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</si>
  <si>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</si>
  <si>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</si>
  <si>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</si>
  <si>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</si>
  <si>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</si>
  <si>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</si>
  <si>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</si>
  <si>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</si>
  <si>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</si>
  <si>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</si>
  <si>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</si>
  <si>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</si>
  <si>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</si>
  <si>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</si>
  <si>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</si>
  <si>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</si>
  <si>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</si>
  <si>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</si>
  <si>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</si>
  <si>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</si>
  <si>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</si>
  <si>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</si>
  <si>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</si>
  <si>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</si>
  <si>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</si>
  <si>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</si>
  <si>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</si>
  <si>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</si>
  <si>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</si>
  <si>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</si>
  <si>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</si>
  <si>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</si>
  <si>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</si>
  <si>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</si>
  <si>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</si>
  <si>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</si>
  <si>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</si>
  <si>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</si>
  <si>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</si>
  <si>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</si>
  <si>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</si>
  <si>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</si>
  <si>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</si>
  <si>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</si>
  <si>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</si>
  <si>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</si>
  <si>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</si>
  <si>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</si>
  <si>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</si>
  <si>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</si>
  <si>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</si>
  <si>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</si>
  <si>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</si>
  <si>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</si>
  <si>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</si>
  <si>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</si>
  <si>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</si>
  <si>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</si>
  <si>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</si>
  <si>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</si>
  <si>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</si>
  <si>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</si>
  <si>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</si>
  <si>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</si>
  <si>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</si>
  <si>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</si>
  <si>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</si>
  <si>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</si>
  <si>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</si>
  <si>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</si>
  <si>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</si>
  <si>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</si>
  <si>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</si>
  <si>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</si>
  <si>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</si>
  <si>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</si>
  <si>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</si>
  <si>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</si>
  <si>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</si>
  <si>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</si>
  <si>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</si>
  <si>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</si>
  <si>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</si>
  <si>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</si>
  <si>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</si>
  <si>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</si>
  <si>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</si>
  <si>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</si>
  <si>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</si>
  <si>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</si>
  <si>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</si>
  <si>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</si>
  <si>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</si>
  <si>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</si>
  <si>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</si>
  <si>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</si>
  <si>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</si>
  <si>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</si>
  <si>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</si>
  <si>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</si>
  <si>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</si>
  <si>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</si>
  <si>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</si>
  <si>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</si>
  <si>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</si>
  <si>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</si>
  <si>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</si>
  <si>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</si>
  <si>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</si>
  <si>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</si>
  <si>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</si>
  <si>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</si>
  <si>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</si>
  <si>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</si>
  <si>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</si>
  <si>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</si>
  <si>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</si>
  <si>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</si>
  <si>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</si>
  <si>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</si>
  <si>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</si>
  <si>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</si>
  <si>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</si>
  <si>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</si>
  <si>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</si>
  <si>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</si>
  <si>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</si>
  <si>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</si>
  <si>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</si>
  <si>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</si>
  <si>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</si>
  <si>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</si>
  <si>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</si>
  <si>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</si>
  <si>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</si>
  <si>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</si>
  <si>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</si>
  <si>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</si>
  <si>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</si>
  <si>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</si>
  <si>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</si>
  <si>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</si>
  <si>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</si>
  <si>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</si>
  <si>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</si>
  <si>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</si>
  <si>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</si>
  <si>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</si>
  <si>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</si>
  <si>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</si>
  <si>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</si>
  <si>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</si>
  <si>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</si>
  <si>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</si>
  <si>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</si>
  <si>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</si>
  <si>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</si>
  <si>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</si>
  <si>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</si>
  <si>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</si>
  <si>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</si>
  <si>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</si>
  <si>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</si>
  <si>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</si>
  <si>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</si>
  <si>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</si>
  <si>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</si>
  <si>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</si>
  <si>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</si>
  <si>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</si>
  <si>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</si>
  <si>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</si>
  <si>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</si>
  <si>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</si>
  <si>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</si>
  <si>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</si>
  <si>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</si>
  <si>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</si>
  <si>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</si>
  <si>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</si>
  <si>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</si>
  <si>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</si>
  <si>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</si>
  <si>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</si>
  <si>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</si>
  <si>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</si>
  <si>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</si>
  <si>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</si>
  <si>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</si>
  <si>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</si>
  <si>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</si>
  <si>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</si>
  <si>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</si>
  <si>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</si>
  <si>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</si>
  <si>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</si>
  <si>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</si>
  <si>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</si>
  <si>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</si>
  <si>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</si>
  <si>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</si>
  <si>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</si>
  <si>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</si>
  <si>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</si>
  <si>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</si>
  <si>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</si>
  <si>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</si>
  <si>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</si>
  <si>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</si>
  <si>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</si>
  <si>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</si>
  <si>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</si>
  <si>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</si>
  <si>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</si>
  <si>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</si>
  <si>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</si>
  <si>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</si>
  <si>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</si>
  <si>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</si>
  <si>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</si>
  <si>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</si>
  <si>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</si>
  <si>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</si>
  <si>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</si>
  <si>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</si>
  <si>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</si>
  <si>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</si>
  <si>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</si>
  <si>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</si>
  <si>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</si>
  <si>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</si>
  <si>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</si>
  <si>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</si>
  <si>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</si>
  <si>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</si>
  <si>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</si>
  <si>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</si>
  <si>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</si>
  <si>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</si>
  <si>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</si>
  <si>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</si>
  <si>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</si>
  <si>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</si>
  <si>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</si>
  <si>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</si>
  <si>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</si>
  <si>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</si>
  <si>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</si>
  <si>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</si>
  <si>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</si>
  <si>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</si>
  <si>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</si>
  <si>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</si>
  <si>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</si>
  <si>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</si>
  <si>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</si>
  <si>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</si>
  <si>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</si>
  <si>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</si>
  <si>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</si>
  <si>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</si>
  <si>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</si>
  <si>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</si>
  <si>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</si>
  <si>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</si>
  <si>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</si>
  <si>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</si>
  <si>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</si>
  <si>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</si>
  <si>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</si>
  <si>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</si>
  <si>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</si>
  <si>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</si>
  <si>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</si>
  <si>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</si>
  <si>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</si>
  <si>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</si>
  <si>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</si>
  <si>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</si>
  <si>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</si>
  <si>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</si>
  <si>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</si>
  <si>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</si>
  <si>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</si>
  <si>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</si>
  <si>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</si>
  <si>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</si>
  <si>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</si>
  <si>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</si>
  <si>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</si>
  <si>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</si>
  <si>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</si>
  <si>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</si>
  <si>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</si>
  <si>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</si>
  <si>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</si>
  <si>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</si>
  <si>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</si>
  <si>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</si>
  <si>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</si>
  <si>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</si>
  <si>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</si>
  <si>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</si>
  <si>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</si>
  <si>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</si>
  <si>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</si>
  <si>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</si>
  <si>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</si>
  <si>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</si>
  <si>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</si>
  <si>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</si>
  <si>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</si>
  <si>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</si>
  <si>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</si>
  <si>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</si>
  <si>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</si>
  <si>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</si>
  <si>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</si>
  <si>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</si>
  <si>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</si>
  <si>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</si>
  <si>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</si>
  <si>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</si>
  <si>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</si>
  <si>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</si>
  <si>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</si>
  <si>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</si>
  <si>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</si>
  <si>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</si>
  <si>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</si>
  <si>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</si>
  <si>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</si>
  <si>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</si>
  <si>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</si>
  <si>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</si>
  <si>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</si>
  <si>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</si>
  <si>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</si>
  <si>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</si>
  <si>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</si>
  <si>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</si>
  <si>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</si>
  <si>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</si>
  <si>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</si>
  <si>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</si>
  <si>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</si>
  <si>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</si>
  <si>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</si>
  <si>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</si>
  <si>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</si>
  <si>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</si>
  <si>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</si>
  <si>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</si>
  <si>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</si>
  <si>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</si>
  <si>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</si>
  <si>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</si>
  <si>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</si>
  <si>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</si>
  <si>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</si>
  <si>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</si>
  <si>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</si>
  <si>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</si>
  <si>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</si>
  <si>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</si>
  <si>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</si>
  <si>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</si>
  <si>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</si>
  <si>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</si>
  <si>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</si>
  <si>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</si>
  <si>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</si>
  <si>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</si>
  <si>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</si>
  <si>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</si>
  <si>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</si>
  <si>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</si>
  <si>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</si>
  <si>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</si>
  <si>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</si>
  <si>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</si>
  <si>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</si>
  <si>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</si>
  <si>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</si>
  <si>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</si>
  <si>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</si>
  <si>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</si>
  <si>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</si>
  <si>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</si>
  <si>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</si>
  <si>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</si>
  <si>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</si>
  <si>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</si>
  <si>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</si>
  <si>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</si>
  <si>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</si>
  <si>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</si>
  <si>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</si>
  <si>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</si>
  <si>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</si>
  <si>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</si>
  <si>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</si>
  <si>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</si>
  <si>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</si>
  <si>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</si>
  <si>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</si>
  <si>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</si>
  <si>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</si>
  <si>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</si>
  <si>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</si>
  <si>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</si>
  <si>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</si>
  <si>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</si>
  <si>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</si>
  <si>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</si>
  <si>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</si>
  <si>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</si>
  <si>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</si>
  <si>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</si>
  <si>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</si>
  <si>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</si>
  <si>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</si>
  <si>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</si>
  <si>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</si>
  <si>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</si>
  <si>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</si>
  <si>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</si>
  <si>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</si>
  <si>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</si>
  <si>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</si>
  <si>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</si>
  <si>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</si>
  <si>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</si>
  <si>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</si>
  <si>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</si>
  <si>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</si>
  <si>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</si>
  <si>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</si>
  <si>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</si>
  <si>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</si>
  <si>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</si>
  <si>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</si>
  <si>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</si>
  <si>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</si>
  <si>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</si>
  <si>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</si>
  <si>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</si>
  <si>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</si>
  <si>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</si>
  <si>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</si>
  <si>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</si>
  <si>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</si>
  <si>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</si>
  <si>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</si>
  <si>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</si>
  <si>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</si>
  <si>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</si>
  <si>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</si>
  <si>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</si>
  <si>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</si>
  <si>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</si>
  <si>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</si>
  <si>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</si>
  <si>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</si>
  <si>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</si>
  <si>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</si>
  <si>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</si>
  <si>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</si>
  <si>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</si>
  <si>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</si>
  <si>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</si>
  <si>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</si>
  <si>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</si>
  <si>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</si>
  <si>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</si>
  <si>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</si>
  <si>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</si>
  <si>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</si>
  <si>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</si>
  <si>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</si>
  <si>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</si>
  <si>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</si>
  <si>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</si>
  <si>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</si>
  <si>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</si>
  <si>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</si>
  <si>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</si>
  <si>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</si>
  <si>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</si>
  <si>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</si>
  <si>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</si>
  <si>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</si>
  <si>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</si>
  <si>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</si>
  <si>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</si>
  <si>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</si>
  <si>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</si>
  <si>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</si>
  <si>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</si>
  <si>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</si>
  <si>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</si>
  <si>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</si>
  <si>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</si>
  <si>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</si>
  <si>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</si>
  <si>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</si>
  <si>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</si>
  <si>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</si>
  <si>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</si>
  <si>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</si>
  <si>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</si>
  <si>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</si>
  <si>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</si>
  <si>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</si>
  <si>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</si>
  <si>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</si>
  <si>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</si>
  <si>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</si>
  <si>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</si>
  <si>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</si>
  <si>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</si>
  <si>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</si>
  <si>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</si>
  <si>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</si>
  <si>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</si>
  <si>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</si>
  <si>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</si>
  <si>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</si>
  <si>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</si>
  <si>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</si>
  <si>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</si>
  <si>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</si>
  <si>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</si>
  <si>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</si>
  <si>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</si>
  <si>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</si>
  <si>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</si>
  <si>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</si>
  <si>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</si>
  <si>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</si>
  <si>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</si>
  <si>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</si>
  <si>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</si>
  <si>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</si>
  <si>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</si>
  <si>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</si>
  <si>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</si>
  <si>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</si>
  <si>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</si>
  <si>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</si>
  <si>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</si>
  <si>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</si>
  <si>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</si>
  <si>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</si>
  <si>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</si>
  <si>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</si>
  <si>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</si>
  <si>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</si>
  <si>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</si>
  <si>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</si>
  <si>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</si>
  <si>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</si>
  <si>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</si>
  <si>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</si>
  <si>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</si>
  <si>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</si>
  <si>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</si>
  <si>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</si>
  <si>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</si>
  <si>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</si>
  <si>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</si>
  <si>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</si>
  <si>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</si>
  <si>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</si>
  <si>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</si>
  <si>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</si>
  <si>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</si>
  <si>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</si>
  <si>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</si>
  <si>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</si>
  <si>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</si>
  <si>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</si>
  <si>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</si>
  <si>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</si>
  <si>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</si>
  <si>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</si>
  <si>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</si>
  <si>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</si>
  <si>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</si>
  <si>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</si>
  <si>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</si>
  <si>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</si>
  <si>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</si>
  <si>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</si>
  <si>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</si>
  <si>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</si>
  <si>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</si>
  <si>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</si>
  <si>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</si>
  <si>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</si>
  <si>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</si>
  <si>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</si>
  <si>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</si>
  <si>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</si>
  <si>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</si>
  <si>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</si>
  <si>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</si>
  <si>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</si>
  <si>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</si>
  <si>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</si>
  <si>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</si>
  <si>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</si>
  <si>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</si>
  <si>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</si>
  <si>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</si>
  <si>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</si>
  <si>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</si>
  <si>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</si>
  <si>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</si>
  <si>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</si>
  <si>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</si>
  <si>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</si>
  <si>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</si>
  <si>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</si>
  <si>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</si>
  <si>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</si>
  <si>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</si>
  <si>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</si>
  <si>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</si>
  <si>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</si>
  <si>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</si>
  <si>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</si>
  <si>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</si>
  <si>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</si>
  <si>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</si>
  <si>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</si>
  <si>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</si>
  <si>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</si>
  <si>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</si>
  <si>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</si>
  <si>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</si>
  <si>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</si>
  <si>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</si>
  <si>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</si>
  <si>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</si>
  <si>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</si>
  <si>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</si>
  <si>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</si>
  <si>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</si>
  <si>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</si>
  <si>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</si>
  <si>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</si>
  <si>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</si>
  <si>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</si>
  <si>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</si>
  <si>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</si>
  <si>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</si>
  <si>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</si>
  <si>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</si>
  <si>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</si>
  <si>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</si>
  <si>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</si>
  <si>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</si>
  <si>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</si>
  <si>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</si>
  <si>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</si>
  <si>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</si>
  <si>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</si>
  <si>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</si>
  <si>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</si>
  <si>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</si>
  <si>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</si>
  <si>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</si>
  <si>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</si>
  <si>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</si>
  <si>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</si>
  <si>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</si>
  <si>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</si>
  <si>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</si>
  <si>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</si>
  <si>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</si>
  <si>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</si>
  <si>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</si>
  <si>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</si>
  <si>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</si>
  <si>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</si>
  <si>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</si>
  <si>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</si>
  <si>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</si>
  <si>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</si>
  <si>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</si>
  <si>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</si>
  <si>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</si>
  <si>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</si>
  <si>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</si>
  <si>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</si>
  <si>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</si>
  <si>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</si>
  <si>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</si>
  <si>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</si>
  <si>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</si>
  <si>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</si>
  <si>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</si>
  <si>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</si>
  <si>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</si>
  <si>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</si>
  <si>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</si>
  <si>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</si>
  <si>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</si>
  <si>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</si>
  <si>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</si>
  <si>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</si>
  <si>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</si>
  <si>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</si>
  <si>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</si>
  <si>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</si>
  <si>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</si>
  <si>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</si>
  <si>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</si>
  <si>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</si>
  <si>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</si>
  <si>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</si>
  <si>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</si>
  <si>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</si>
  <si>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</si>
  <si>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</si>
  <si>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</si>
  <si>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</si>
  <si>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</si>
  <si>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</si>
  <si>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</si>
  <si>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</si>
  <si>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</si>
  <si>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</si>
  <si>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</si>
  <si>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</si>
  <si>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</si>
  <si>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</si>
  <si>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</si>
  <si>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</si>
  <si>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</si>
  <si>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</si>
  <si>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</si>
  <si>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</si>
  <si>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</si>
  <si>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</si>
  <si>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</si>
  <si>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</si>
  <si>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</si>
  <si>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</si>
  <si>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</si>
  <si>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</si>
  <si>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</si>
  <si>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</si>
  <si>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</si>
  <si>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</si>
  <si>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</si>
  <si>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</si>
  <si>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</si>
  <si>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</si>
  <si>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</si>
  <si>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</si>
  <si>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</si>
  <si>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</si>
  <si>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</si>
  <si>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</si>
  <si>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</si>
  <si>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</si>
  <si>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</si>
  <si>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</si>
  <si>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</si>
  <si>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</si>
  <si>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</si>
  <si>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</si>
  <si>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</si>
  <si>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</si>
  <si>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</si>
  <si>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</si>
  <si>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</si>
  <si>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</si>
  <si>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</si>
  <si>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</si>
  <si>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</si>
  <si>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</si>
  <si>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</si>
  <si>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</si>
  <si>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</si>
  <si>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</si>
  <si>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</si>
  <si>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</si>
  <si>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</si>
  <si>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</si>
  <si>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</si>
  <si>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</si>
  <si>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</si>
  <si>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</si>
  <si>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</si>
  <si>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</si>
  <si>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</si>
  <si>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</si>
  <si>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</si>
  <si>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</si>
  <si>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</si>
  <si>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</si>
  <si>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</si>
  <si>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</si>
  <si>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</si>
  <si>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</si>
  <si>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</si>
  <si>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</si>
  <si>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</si>
  <si>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</si>
  <si>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</si>
  <si>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</si>
  <si>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</si>
  <si>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</si>
  <si>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</si>
  <si>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</si>
  <si>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</si>
  <si>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</si>
  <si>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</si>
  <si>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</si>
  <si>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</si>
  <si>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</si>
  <si>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</si>
  <si>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</si>
  <si>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</si>
  <si>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</si>
  <si>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</si>
  <si>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</si>
  <si>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</si>
  <si>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</si>
  <si>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</si>
  <si>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</si>
  <si>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</si>
  <si>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</si>
  <si>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</si>
  <si>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</si>
  <si>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</si>
  <si>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</si>
  <si>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</si>
  <si>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</si>
  <si>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</si>
  <si>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</si>
  <si>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</si>
  <si>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</si>
  <si>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</si>
  <si>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</si>
  <si>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</si>
  <si>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</si>
  <si>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</si>
  <si>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</si>
  <si>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</si>
  <si>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</si>
  <si>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</si>
  <si>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</si>
  <si>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</si>
  <si>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</si>
  <si>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</si>
  <si>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</si>
  <si>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</si>
  <si>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</si>
  <si>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</si>
  <si>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</si>
  <si>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</si>
  <si>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</si>
  <si>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</si>
  <si>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</si>
  <si>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</si>
  <si>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</si>
  <si>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</si>
  <si>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</si>
  <si>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</si>
  <si>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</si>
  <si>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</si>
  <si>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</si>
  <si>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</si>
  <si>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</si>
  <si>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</si>
  <si>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</si>
  <si>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</si>
  <si>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</si>
  <si>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</si>
  <si>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</si>
  <si>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</si>
  <si>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</si>
  <si>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</si>
  <si>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</si>
  <si>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</si>
  <si>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</si>
  <si>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</si>
  <si>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</si>
  <si>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</si>
  <si>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</si>
  <si>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</si>
  <si>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</si>
  <si>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</si>
  <si>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</si>
  <si>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</si>
  <si>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</si>
  <si>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</si>
  <si>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</si>
  <si>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</si>
  <si>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</si>
  <si>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</si>
  <si>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</si>
  <si>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</si>
  <si>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</si>
  <si>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</si>
  <si>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</si>
  <si>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</si>
  <si>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</si>
  <si>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</si>
  <si>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</si>
  <si>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</si>
  <si>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</si>
  <si>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</si>
  <si>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</si>
  <si>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</si>
  <si>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</si>
  <si>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</si>
  <si>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</si>
  <si>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</si>
  <si>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</si>
  <si>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</si>
  <si>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</si>
  <si>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</si>
  <si>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</si>
  <si>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</si>
  <si>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</si>
  <si>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</si>
  <si>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</si>
  <si>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</si>
  <si>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</si>
  <si>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</si>
  <si>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</si>
  <si>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</si>
  <si>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</si>
  <si>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</si>
  <si>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</si>
  <si>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</si>
  <si>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</si>
  <si>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</si>
  <si>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</si>
  <si>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</si>
  <si>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</si>
  <si>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</si>
  <si>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</si>
  <si>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</si>
  <si>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</si>
  <si>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</si>
  <si>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</si>
  <si>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</si>
  <si>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</si>
  <si>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</si>
  <si>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</si>
  <si>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</si>
  <si>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</si>
  <si>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</si>
  <si>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</si>
  <si>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</si>
  <si>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</si>
  <si>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</si>
  <si>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</si>
  <si>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</si>
  <si>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</si>
  <si>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</si>
  <si>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</si>
  <si>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</si>
  <si>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</si>
  <si>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</si>
  <si>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</si>
  <si>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</si>
  <si>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</si>
  <si>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</si>
  <si>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</si>
  <si>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</si>
  <si>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</si>
  <si>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</si>
  <si>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</si>
  <si>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</si>
  <si>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</si>
  <si>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</si>
  <si>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</si>
  <si>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</si>
  <si>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</si>
  <si>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</si>
  <si>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</si>
  <si>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</si>
  <si>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</si>
  <si>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</si>
  <si>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</si>
  <si>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</si>
  <si>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</si>
  <si>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</si>
  <si>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</si>
  <si>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</si>
  <si>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</si>
  <si>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</si>
  <si>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</si>
  <si>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</si>
  <si>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</si>
  <si>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</si>
  <si>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</si>
  <si>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</si>
  <si>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</si>
  <si>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</si>
  <si>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</si>
  <si>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</si>
  <si>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</si>
  <si>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</si>
  <si>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</si>
  <si>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</si>
  <si>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</si>
  <si>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</si>
  <si>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</si>
  <si>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</si>
  <si>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</si>
  <si>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</si>
  <si>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</si>
  <si>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</si>
  <si>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</si>
  <si>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</si>
  <si>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</si>
  <si>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</si>
  <si>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</si>
  <si>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</si>
  <si>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</si>
  <si>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</si>
  <si>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</si>
  <si>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</si>
  <si>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</si>
  <si>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</si>
  <si>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</si>
  <si>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</si>
  <si>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</si>
  <si>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</si>
  <si>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</si>
  <si>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</si>
  <si>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</si>
  <si>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</si>
  <si>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</si>
  <si>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</si>
  <si>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</si>
  <si>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</si>
  <si>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</si>
  <si>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</si>
  <si>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</si>
  <si>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</si>
  <si>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</si>
  <si>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</si>
  <si>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</si>
  <si>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</si>
  <si>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</si>
  <si>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</si>
  <si>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</si>
  <si>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</si>
  <si>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</si>
  <si>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</si>
  <si>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</si>
  <si>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</si>
  <si>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</si>
  <si>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</si>
  <si>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</si>
  <si>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</si>
  <si>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</si>
  <si>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</si>
  <si>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</si>
  <si>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</si>
  <si>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</si>
  <si>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</si>
  <si>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</si>
  <si>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</si>
  <si>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</si>
  <si>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</si>
  <si>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</si>
  <si>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</si>
  <si>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</si>
  <si>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</si>
  <si>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</si>
  <si>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</si>
  <si>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</si>
  <si>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</si>
  <si>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</si>
  <si>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</si>
  <si>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</si>
  <si>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</si>
  <si>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</si>
  <si>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</si>
  <si>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</si>
  <si>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</si>
  <si>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</si>
  <si>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</si>
  <si>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</si>
  <si>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</si>
  <si>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</si>
  <si>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</si>
  <si>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</si>
  <si>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</si>
  <si>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</si>
  <si>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</si>
  <si>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</si>
  <si>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</si>
  <si>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</si>
  <si>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</si>
  <si>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</si>
  <si>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</si>
  <si>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</si>
  <si>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</si>
  <si>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</si>
  <si>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</si>
  <si>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</si>
  <si>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</si>
  <si>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</si>
  <si>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</si>
  <si>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</si>
  <si>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</si>
  <si>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</si>
  <si>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</si>
  <si>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</si>
  <si>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</si>
  <si>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</si>
  <si>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</si>
  <si>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</si>
  <si>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</si>
  <si>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</si>
  <si>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</si>
  <si>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</si>
  <si>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</si>
  <si>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</si>
  <si>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</si>
  <si>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</si>
  <si>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</si>
  <si>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</si>
  <si>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</si>
  <si>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</si>
  <si>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</si>
  <si>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</si>
  <si>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</si>
  <si>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</si>
  <si>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</si>
  <si>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</si>
  <si>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</si>
  <si>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</si>
  <si>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</si>
  <si>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</si>
  <si>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</si>
  <si>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</si>
  <si>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</si>
  <si>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</si>
  <si>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</si>
  <si>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</si>
  <si>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</si>
  <si>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</si>
  <si>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</si>
  <si>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</si>
  <si>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</si>
  <si>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</si>
  <si>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</si>
  <si>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</si>
  <si>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</si>
  <si>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</si>
  <si>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</si>
  <si>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</si>
  <si>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</si>
  <si>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</si>
  <si>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</si>
  <si>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</si>
  <si>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</si>
  <si>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</si>
  <si>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</si>
  <si>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</si>
  <si>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</si>
  <si>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</si>
  <si>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</si>
  <si>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</si>
  <si>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</si>
  <si>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</si>
  <si>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</si>
  <si>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</si>
  <si>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</si>
  <si>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</si>
  <si>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</si>
  <si>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</si>
  <si>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</si>
  <si>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</si>
  <si>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</si>
  <si>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</si>
  <si>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</si>
  <si>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</si>
  <si>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</si>
  <si>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</si>
  <si>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</si>
  <si>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</si>
  <si>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</si>
  <si>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</si>
  <si>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</si>
  <si>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</si>
  <si>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</si>
  <si>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</si>
  <si>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</si>
  <si>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</si>
  <si>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</si>
  <si>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</si>
  <si>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</si>
  <si>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</si>
  <si>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</si>
  <si>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</si>
  <si>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</si>
  <si>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</si>
  <si>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</si>
  <si>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</si>
  <si>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</si>
  <si>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</si>
  <si>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</si>
  <si>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</si>
  <si>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</si>
  <si>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</si>
  <si>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</si>
  <si>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</si>
  <si>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</si>
  <si>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</si>
  <si>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</si>
  <si>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</si>
  <si>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</si>
  <si>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</si>
  <si>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</si>
  <si>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</si>
  <si>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</si>
  <si>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</si>
  <si>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</si>
  <si>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</si>
  <si>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</si>
  <si>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</si>
  <si>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</si>
  <si>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</si>
  <si>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</si>
  <si>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</si>
  <si>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</si>
  <si>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</si>
  <si>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</si>
  <si>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</si>
  <si>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</si>
  <si>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</si>
  <si>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</si>
  <si>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</si>
  <si>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</si>
  <si>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</si>
  <si>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</si>
  <si>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</si>
  <si>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</si>
  <si>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</si>
  <si>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</si>
  <si>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</si>
  <si>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</si>
  <si>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</si>
  <si>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</si>
  <si>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</si>
  <si>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</si>
  <si>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</si>
  <si>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</si>
  <si>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</si>
  <si>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</si>
  <si>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</si>
  <si>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</si>
  <si>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</si>
  <si>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</si>
  <si>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</si>
  <si>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</si>
  <si>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</si>
  <si>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</si>
  <si>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</si>
  <si>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</si>
  <si>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</si>
  <si>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</si>
  <si>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</si>
  <si>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</si>
  <si>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</si>
  <si>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</si>
  <si>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</si>
  <si>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</si>
  <si>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</si>
  <si>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</si>
  <si>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</si>
  <si>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</si>
  <si>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</si>
  <si>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</si>
  <si>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</si>
  <si>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</si>
  <si>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</si>
  <si>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</si>
  <si>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</si>
  <si>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</si>
  <si>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</si>
  <si>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</si>
  <si>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</si>
  <si>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</si>
  <si>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</si>
  <si>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</si>
  <si>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</si>
  <si>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</si>
  <si>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</si>
  <si>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</si>
  <si>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</si>
  <si>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</si>
  <si>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</si>
  <si>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</si>
  <si>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</si>
  <si>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</si>
  <si>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</si>
  <si>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</si>
  <si>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</si>
  <si>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</si>
  <si>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</si>
  <si>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</si>
  <si>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</si>
  <si>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</si>
  <si>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</si>
  <si>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</si>
  <si>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</si>
  <si>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</si>
  <si>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</si>
  <si>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</si>
  <si>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</si>
  <si>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</si>
  <si>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</si>
  <si>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</si>
  <si>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</si>
  <si>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</si>
  <si>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</si>
  <si>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</si>
  <si>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</si>
  <si>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</si>
  <si>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</si>
  <si>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</si>
  <si>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</si>
  <si>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</si>
  <si>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</si>
  <si>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</si>
  <si>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</si>
  <si>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</si>
  <si>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</si>
  <si>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</si>
  <si>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</si>
  <si>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</si>
  <si>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</si>
  <si>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</si>
  <si>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</si>
  <si>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</si>
  <si>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</si>
  <si>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</si>
  <si>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</si>
  <si>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</si>
  <si>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</si>
  <si>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</si>
  <si>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</si>
  <si>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</si>
  <si>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</si>
  <si>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</si>
  <si>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</si>
  <si>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</si>
  <si>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</si>
  <si>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</si>
  <si>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</si>
  <si>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</si>
  <si>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</si>
  <si>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</si>
  <si>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</si>
  <si>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</si>
  <si>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</si>
  <si>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</si>
  <si>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</si>
  <si>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</si>
  <si>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</si>
  <si>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</si>
  <si>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</si>
  <si>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</si>
  <si>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</si>
  <si>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</si>
  <si>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</si>
  <si>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</si>
  <si>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</si>
  <si>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</si>
  <si>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</si>
  <si>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</si>
  <si>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</si>
  <si>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</si>
  <si>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</si>
  <si>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</si>
  <si>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</si>
  <si>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</si>
  <si>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</si>
  <si>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</si>
  <si>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</si>
  <si>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</si>
  <si>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</si>
  <si>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</si>
  <si>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</si>
  <si>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</si>
  <si>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</si>
  <si>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</si>
  <si>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</si>
  <si>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</si>
  <si>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</si>
  <si>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</si>
  <si>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</si>
  <si>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</si>
  <si>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</si>
  <si>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</si>
  <si>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</si>
  <si>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</si>
  <si>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</si>
  <si>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</si>
  <si>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</si>
  <si>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</si>
  <si>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</si>
  <si>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</si>
  <si>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</si>
  <si>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</si>
  <si>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</si>
  <si>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</si>
  <si>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</si>
  <si>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</si>
  <si>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</si>
  <si>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</si>
  <si>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</si>
  <si>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</si>
  <si>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</si>
  <si>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</si>
  <si>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</si>
  <si>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</si>
  <si>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</si>
  <si>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</si>
  <si>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</si>
  <si>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</si>
  <si>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</si>
  <si>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</si>
  <si>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</si>
  <si>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</si>
  <si>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</si>
  <si>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</si>
  <si>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</si>
  <si>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</si>
  <si>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</si>
  <si>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</si>
  <si>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</si>
  <si>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</si>
  <si>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</si>
  <si>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</si>
  <si>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</si>
  <si>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</si>
  <si>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</si>
  <si>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</si>
  <si>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</si>
  <si>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</si>
  <si>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</si>
  <si>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</si>
  <si>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</si>
  <si>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</si>
  <si>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</si>
  <si>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</si>
  <si>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</si>
  <si>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</si>
  <si>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</si>
  <si>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</si>
  <si>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</si>
  <si>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</si>
  <si>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</si>
  <si>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</si>
  <si>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</si>
  <si>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</si>
  <si>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</si>
  <si>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</si>
  <si>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</si>
  <si>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</si>
  <si>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</si>
  <si>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</si>
  <si>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</si>
  <si>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</si>
  <si>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</si>
  <si>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</si>
  <si>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</si>
  <si>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</si>
  <si>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</si>
  <si>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</si>
  <si>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</si>
  <si>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</si>
  <si>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</si>
  <si>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</si>
  <si>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</si>
  <si>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</si>
  <si>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</si>
  <si>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</si>
  <si>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</si>
  <si>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</si>
  <si>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</si>
  <si>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</si>
  <si>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</si>
  <si>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</si>
  <si>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</si>
  <si>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</si>
  <si>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</si>
  <si>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</si>
  <si>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</si>
  <si>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</si>
  <si>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</si>
  <si>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</si>
  <si>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</si>
  <si>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</si>
  <si>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</si>
  <si>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</si>
  <si>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</si>
  <si>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</si>
  <si>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</si>
  <si>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</si>
  <si>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</si>
  <si>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</si>
  <si>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</si>
  <si>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</si>
  <si>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</si>
  <si>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</si>
  <si>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</si>
  <si>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</si>
  <si>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</si>
  <si>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</si>
  <si>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</si>
  <si>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</si>
  <si>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</si>
  <si>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</si>
  <si>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</si>
  <si>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</si>
  <si>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</si>
  <si>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</si>
  <si>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</si>
  <si>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</si>
  <si>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</si>
  <si>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</si>
  <si>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</si>
  <si>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</si>
  <si>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</si>
  <si>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</si>
  <si>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</si>
  <si>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</si>
  <si>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</si>
  <si>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</si>
  <si>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</si>
  <si>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</si>
  <si>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</si>
  <si>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</si>
  <si>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</si>
  <si>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</si>
  <si>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</si>
  <si>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</si>
  <si>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</si>
  <si>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</si>
  <si>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</si>
  <si>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</si>
  <si>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</si>
  <si>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</si>
  <si>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</si>
  <si>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</si>
  <si>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</si>
  <si>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</si>
  <si>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</si>
  <si>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</si>
  <si>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</si>
  <si>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</si>
  <si>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</si>
  <si>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</si>
  <si>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</si>
  <si>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</si>
  <si>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</si>
  <si>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</si>
  <si>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</si>
  <si>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</si>
  <si>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</si>
  <si>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</si>
  <si>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</si>
  <si>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</si>
  <si>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</si>
  <si>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</si>
  <si>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</si>
  <si>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</si>
  <si>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</si>
  <si>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</si>
  <si>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</si>
  <si>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</si>
  <si>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</si>
  <si>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</si>
  <si>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</si>
  <si>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</si>
  <si>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</si>
  <si>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</si>
  <si>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</si>
  <si>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</si>
  <si>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</si>
  <si>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</si>
  <si>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</si>
  <si>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</si>
  <si>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</si>
  <si>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</si>
  <si>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</si>
  <si>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</si>
  <si>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</si>
  <si>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</si>
  <si>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</si>
  <si>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</si>
  <si>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</si>
  <si>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</si>
  <si>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</si>
  <si>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</si>
  <si>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</si>
  <si>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</si>
  <si>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</si>
  <si>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</si>
  <si>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</si>
  <si>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</si>
  <si>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</si>
  <si>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</si>
  <si>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</si>
  <si>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</si>
  <si>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</si>
  <si>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</si>
  <si>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</si>
  <si>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</si>
  <si>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</si>
  <si>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</si>
  <si>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</si>
  <si>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</si>
  <si>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</si>
  <si>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</si>
  <si>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</si>
  <si>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</si>
  <si>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</si>
  <si>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</si>
  <si>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</si>
  <si>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</si>
  <si>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</si>
  <si>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</si>
  <si>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</si>
  <si>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</si>
  <si>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</si>
  <si>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</si>
  <si>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</si>
  <si>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</si>
  <si>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</si>
  <si>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</si>
  <si>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</si>
  <si>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</si>
  <si>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</si>
  <si>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</si>
  <si>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</si>
  <si>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</si>
  <si>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</si>
  <si>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</si>
  <si>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</si>
  <si>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</si>
  <si>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</si>
  <si>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</si>
  <si>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</si>
  <si>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</si>
  <si>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</si>
  <si>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</si>
  <si>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</si>
  <si>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</si>
  <si>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</si>
  <si>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</si>
  <si>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</si>
  <si>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</si>
  <si>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</si>
  <si>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</si>
  <si>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</si>
  <si>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</si>
  <si>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</si>
  <si>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</si>
  <si>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</si>
  <si>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</si>
  <si>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</si>
  <si>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</si>
  <si>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</si>
  <si>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</si>
  <si>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</si>
  <si>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</si>
  <si>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</si>
  <si>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</si>
  <si>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</si>
  <si>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</si>
  <si>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</si>
  <si>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</si>
  <si>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</si>
  <si>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</si>
  <si>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</si>
  <si>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</si>
  <si>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</si>
  <si>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</si>
  <si>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</si>
  <si>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</si>
  <si>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</si>
  <si>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</si>
  <si>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</si>
  <si>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</si>
  <si>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</si>
  <si>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</si>
  <si>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</si>
  <si>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</si>
  <si>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</si>
  <si>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</si>
  <si>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</si>
  <si>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</si>
  <si>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</si>
  <si>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</si>
  <si>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</si>
  <si>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</si>
  <si>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</si>
  <si>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</si>
  <si>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</si>
  <si>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</si>
  <si>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</si>
  <si>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</si>
  <si>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</si>
  <si>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</si>
  <si>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</si>
  <si>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</si>
  <si>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</si>
  <si>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</si>
  <si>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</si>
  <si>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</si>
  <si>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</si>
  <si>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</si>
  <si>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</si>
  <si>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</si>
  <si>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</si>
  <si>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</si>
  <si>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</si>
  <si>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</si>
  <si>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</si>
  <si>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</si>
  <si>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</si>
  <si>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</si>
  <si>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</si>
  <si>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</si>
  <si>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</si>
  <si>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</si>
  <si>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</si>
  <si>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</si>
  <si>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</si>
  <si>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</si>
  <si>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</si>
  <si>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</si>
  <si>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</si>
  <si>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</si>
  <si>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</si>
  <si>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</si>
  <si>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</si>
  <si>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</si>
  <si>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</si>
  <si>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</si>
  <si>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</si>
  <si>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</si>
  <si>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</si>
  <si>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</si>
  <si>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</si>
  <si>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</si>
  <si>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</si>
  <si>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</si>
  <si>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</si>
  <si>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</si>
  <si>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</si>
  <si>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</si>
  <si>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</si>
  <si>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</si>
  <si>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</si>
  <si>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</si>
  <si>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</si>
  <si>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</si>
  <si>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</si>
  <si>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</si>
  <si>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</si>
  <si>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</si>
  <si>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</si>
  <si>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</si>
  <si>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</si>
  <si>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</si>
  <si>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</si>
  <si>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</si>
  <si>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</si>
  <si>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</si>
  <si>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</si>
  <si>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</si>
  <si>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</si>
  <si>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</si>
  <si>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</si>
  <si>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</si>
  <si>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</si>
  <si>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</si>
  <si>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</si>
  <si>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</si>
  <si>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</si>
  <si>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</si>
  <si>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</si>
  <si>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</si>
  <si>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</si>
  <si>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</si>
  <si>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</si>
  <si>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</si>
  <si>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</si>
  <si>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</si>
  <si>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</si>
  <si>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</si>
  <si>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</si>
  <si>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</si>
  <si>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</si>
  <si>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</si>
  <si>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</si>
  <si>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</si>
  <si>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</si>
  <si>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</si>
  <si>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</si>
  <si>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</si>
  <si>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</si>
  <si>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</si>
  <si>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</si>
  <si>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</si>
  <si>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</si>
  <si>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</si>
  <si>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</si>
  <si>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</si>
  <si>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</si>
  <si>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</si>
  <si>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</si>
  <si>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</si>
  <si>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</si>
  <si>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</si>
  <si>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</si>
  <si>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</si>
  <si>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</si>
  <si>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</si>
  <si>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</si>
  <si>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</si>
  <si>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</si>
  <si>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</si>
  <si>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</si>
  <si>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</si>
  <si>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</si>
  <si>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</si>
  <si>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</si>
  <si>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</si>
  <si>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</si>
  <si>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</si>
  <si>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</si>
  <si>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</si>
  <si>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</si>
  <si>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</si>
  <si>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</si>
  <si>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</si>
  <si>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</si>
  <si>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</si>
  <si>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</si>
  <si>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</si>
  <si>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</si>
  <si>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</si>
  <si>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</si>
  <si>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</si>
  <si>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</si>
  <si>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</si>
  <si>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</si>
  <si>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</si>
  <si>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</si>
  <si>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</si>
  <si>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</si>
  <si>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</si>
  <si>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</si>
  <si>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</si>
  <si>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</si>
  <si>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</si>
  <si>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</si>
  <si>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</si>
  <si>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</si>
  <si>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</si>
  <si>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</si>
  <si>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</si>
  <si>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</si>
  <si>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</si>
  <si>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</si>
  <si>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</si>
  <si>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</si>
  <si>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</si>
  <si>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</si>
  <si>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</si>
  <si>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</si>
  <si>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</si>
  <si>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</si>
  <si>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</si>
  <si>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</si>
  <si>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</si>
  <si>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</si>
  <si>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</si>
  <si>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</si>
  <si>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</si>
  <si>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</si>
  <si>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</si>
  <si>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</si>
  <si>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</si>
  <si>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</si>
  <si>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</si>
  <si>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</si>
  <si>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</si>
  <si>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</si>
  <si>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</si>
  <si>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</si>
  <si>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</si>
  <si>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</si>
  <si>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</si>
  <si>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</si>
  <si>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</si>
  <si>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</si>
  <si>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</si>
  <si>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</si>
  <si>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</si>
  <si>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</si>
  <si>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</si>
  <si>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</si>
  <si>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</si>
  <si>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</si>
  <si>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</si>
  <si>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</si>
  <si>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</si>
  <si>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</si>
  <si>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</si>
  <si>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</si>
  <si>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</si>
  <si>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</si>
  <si>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</si>
  <si>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</si>
  <si>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</si>
  <si>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</si>
  <si>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</si>
  <si>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</si>
  <si>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</si>
  <si>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</si>
  <si>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</si>
  <si>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</si>
  <si>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</si>
  <si>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</si>
  <si>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</si>
  <si>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</si>
  <si>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</si>
  <si>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</si>
  <si>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</si>
  <si>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</si>
  <si>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</si>
  <si>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</si>
  <si>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</si>
  <si>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</si>
  <si>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</si>
  <si>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</si>
  <si>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</si>
  <si>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</si>
  <si>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</si>
  <si>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</si>
  <si>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</si>
  <si>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</si>
  <si>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</si>
  <si>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</si>
  <si>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</si>
  <si>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</si>
  <si>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</si>
  <si>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</si>
  <si>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</si>
  <si>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</si>
  <si>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</si>
  <si>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</si>
  <si>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</si>
  <si>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</si>
  <si>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</si>
  <si>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</si>
  <si>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</si>
  <si>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</si>
  <si>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</si>
  <si>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</si>
  <si>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</si>
  <si>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</si>
  <si>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</si>
  <si>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</si>
  <si>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</si>
  <si>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</si>
  <si>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</si>
  <si>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</si>
  <si>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</si>
  <si>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</si>
  <si>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</si>
  <si>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</si>
  <si>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</si>
  <si>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</si>
  <si>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</si>
  <si>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</si>
  <si>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</si>
  <si>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</si>
  <si>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</si>
  <si>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</si>
  <si>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</si>
  <si>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</si>
  <si>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</si>
  <si>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</si>
  <si>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</si>
  <si>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</si>
  <si>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</si>
  <si>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</si>
  <si>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</si>
  <si>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</si>
  <si>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</si>
  <si>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</si>
  <si>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</si>
  <si>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</si>
  <si>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</si>
  <si>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</si>
  <si>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</si>
  <si>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</si>
  <si>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</si>
  <si>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</si>
  <si>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</si>
  <si>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</si>
  <si>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</si>
  <si>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</si>
  <si>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</si>
  <si>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</si>
  <si>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</si>
  <si>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</si>
  <si>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</si>
  <si>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</si>
  <si>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</si>
  <si>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</si>
  <si>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</si>
  <si>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</si>
  <si>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</si>
  <si>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</si>
  <si>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</si>
  <si>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</si>
  <si>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</si>
  <si>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</si>
  <si>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</si>
  <si>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</si>
  <si>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</si>
  <si>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</si>
  <si>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</si>
  <si>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</si>
  <si>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</si>
  <si>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</si>
  <si>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</si>
  <si>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</si>
  <si>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</si>
  <si>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</si>
  <si>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</si>
  <si>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</si>
  <si>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</si>
  <si>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</si>
  <si>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</si>
  <si>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</si>
  <si>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</si>
  <si>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</si>
  <si>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</si>
  <si>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</si>
  <si>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</si>
  <si>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</si>
  <si>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</si>
  <si>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</si>
  <si>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</si>
  <si>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</si>
  <si>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</si>
  <si>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</si>
  <si>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</si>
  <si>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</si>
  <si>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</si>
  <si>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</si>
  <si>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</si>
  <si>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</si>
  <si>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</si>
  <si>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</si>
  <si>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</si>
  <si>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</si>
  <si>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</si>
  <si>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</si>
  <si>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</si>
  <si>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</si>
  <si>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</si>
  <si>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</si>
  <si>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</si>
  <si>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</si>
  <si>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</si>
  <si>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</si>
  <si>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</si>
  <si>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</si>
  <si>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</si>
  <si>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</si>
  <si>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</si>
  <si>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</si>
  <si>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</si>
  <si>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</si>
  <si>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</si>
  <si>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</si>
  <si>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</si>
  <si>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</si>
  <si>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</si>
  <si>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</si>
  <si>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</si>
  <si>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</si>
  <si>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</si>
  <si>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</si>
  <si>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</si>
  <si>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</si>
  <si>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</si>
  <si>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</si>
  <si>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</si>
  <si>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</si>
  <si>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</si>
  <si>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</si>
  <si>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</si>
  <si>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</si>
  <si>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</si>
  <si>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</si>
  <si>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</si>
  <si>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</si>
  <si>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</si>
  <si>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</si>
  <si>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</si>
  <si>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</si>
  <si>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</si>
  <si>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</si>
  <si>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</si>
  <si>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</si>
  <si>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</si>
  <si>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</si>
  <si>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</si>
  <si>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</si>
  <si>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</si>
  <si>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</si>
  <si>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</si>
  <si>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</si>
  <si>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</si>
  <si>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</si>
  <si>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</si>
  <si>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</si>
  <si>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</si>
  <si>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</si>
  <si>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</si>
  <si>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</si>
  <si>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</si>
  <si>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</si>
  <si>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</si>
  <si>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</si>
  <si>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</si>
  <si>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</si>
  <si>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</si>
  <si>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</si>
  <si>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</si>
  <si>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</si>
  <si>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</si>
  <si>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</si>
  <si>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</si>
  <si>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</si>
  <si>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</si>
  <si>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</si>
  <si>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</si>
  <si>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</si>
  <si>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</si>
  <si>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</si>
  <si>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</si>
  <si>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</si>
  <si>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</si>
  <si>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</si>
  <si>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</si>
  <si>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</si>
  <si>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</si>
  <si>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</si>
  <si>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</si>
  <si>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</si>
  <si>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</si>
  <si>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</si>
  <si>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</si>
  <si>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</si>
  <si>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</si>
  <si>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</si>
  <si>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</si>
  <si>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</si>
  <si>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</si>
  <si>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</si>
  <si>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</si>
  <si>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</si>
  <si>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</si>
  <si>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</si>
  <si>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</si>
  <si>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</si>
  <si>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</si>
  <si>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</si>
  <si>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</si>
  <si>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</si>
  <si>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</si>
  <si>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</si>
  <si>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</si>
  <si>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</si>
  <si>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</si>
  <si>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</si>
  <si>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</si>
  <si>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</si>
  <si>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</si>
  <si>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</si>
  <si>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</si>
  <si>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</si>
  <si>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</si>
  <si>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</si>
  <si>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</si>
  <si>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</si>
  <si>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</si>
  <si>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</si>
  <si>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</si>
  <si>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</si>
  <si>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</si>
  <si>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</si>
  <si>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</si>
  <si>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</si>
  <si>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</si>
  <si>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</si>
  <si>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</si>
  <si>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</si>
  <si>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</si>
  <si>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</si>
  <si>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</si>
  <si>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</si>
  <si>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</si>
  <si>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</si>
  <si>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</si>
  <si>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</si>
  <si>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</si>
  <si>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</si>
  <si>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</si>
  <si>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</si>
  <si>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</si>
  <si>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</si>
  <si>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</si>
  <si>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</si>
  <si>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</si>
  <si>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</si>
  <si>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</si>
  <si>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</si>
  <si>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</si>
  <si>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</si>
  <si>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</si>
  <si>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</si>
  <si>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</si>
  <si>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</si>
  <si>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</si>
  <si>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</si>
  <si>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</si>
  <si>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</si>
  <si>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</si>
  <si>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</si>
  <si>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</si>
  <si>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</si>
  <si>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</si>
  <si>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</si>
  <si>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</si>
  <si>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</si>
  <si>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</si>
  <si>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</si>
  <si>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</si>
  <si>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</si>
  <si>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</si>
  <si>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</si>
  <si>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</si>
  <si>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</si>
  <si>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</si>
  <si>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</si>
  <si>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</si>
  <si>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</si>
  <si>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</si>
  <si>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</si>
  <si>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</si>
  <si>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</si>
  <si>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</si>
  <si>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</si>
  <si>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</si>
  <si>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</si>
  <si>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</si>
  <si>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</si>
  <si>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</si>
  <si>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</si>
  <si>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</si>
  <si>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</si>
  <si>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</si>
  <si>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</si>
  <si>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</si>
  <si>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</si>
  <si>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</si>
  <si>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</si>
  <si>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</si>
  <si>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</si>
  <si>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</si>
  <si>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</si>
  <si>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</si>
  <si>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</si>
  <si>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</si>
  <si>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</si>
  <si>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</si>
  <si>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</si>
  <si>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</si>
  <si>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</si>
  <si>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</si>
  <si>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</si>
  <si>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</si>
  <si>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</si>
  <si>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</si>
  <si>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</si>
  <si>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</si>
  <si>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</si>
  <si>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</si>
  <si>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</si>
  <si>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</si>
  <si>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</si>
  <si>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</si>
  <si>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</si>
  <si>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</si>
  <si>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</si>
  <si>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</si>
  <si>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</si>
  <si>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</si>
  <si>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</si>
  <si>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</si>
  <si>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</si>
  <si>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</si>
  <si>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</si>
  <si>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</si>
  <si>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</si>
  <si>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</si>
  <si>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</si>
  <si>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</si>
  <si>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</si>
  <si>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</si>
  <si>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</si>
  <si>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</si>
  <si>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</si>
  <si>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</si>
  <si>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</si>
  <si>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</si>
  <si>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</si>
  <si>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</si>
  <si>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</si>
  <si>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</si>
  <si>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</si>
  <si>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</si>
  <si>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</si>
  <si>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</si>
  <si>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</si>
  <si>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</si>
  <si>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</si>
  <si>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</si>
  <si>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</si>
  <si>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</si>
  <si>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</si>
  <si>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</si>
  <si>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</si>
  <si>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</si>
  <si>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</si>
  <si>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</si>
  <si>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</si>
  <si>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</si>
  <si>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</si>
  <si>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</si>
  <si>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</si>
  <si>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</si>
  <si>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</si>
  <si>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</si>
  <si>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</si>
  <si>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</si>
  <si>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</si>
  <si>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</si>
  <si>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</si>
  <si>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</si>
  <si>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</si>
  <si>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</si>
  <si>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</si>
  <si>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</si>
  <si>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</si>
  <si>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</si>
  <si>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</si>
  <si>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</si>
  <si>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</si>
  <si>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</si>
  <si>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</si>
  <si>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</si>
  <si>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</si>
  <si>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</si>
  <si>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</si>
  <si>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</si>
  <si>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</si>
  <si>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</si>
  <si>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</si>
  <si>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</si>
  <si>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</si>
  <si>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</si>
  <si>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</si>
  <si>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</si>
  <si>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</si>
  <si>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</si>
  <si>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</si>
  <si>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</si>
  <si>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</si>
  <si>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</si>
  <si>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</si>
  <si>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</si>
  <si>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</si>
  <si>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</si>
  <si>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</si>
  <si>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</si>
  <si>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</si>
  <si>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</si>
  <si>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</si>
  <si>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</si>
  <si>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</si>
  <si>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</si>
  <si>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</si>
  <si>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</si>
  <si>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</si>
  <si>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</si>
  <si>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</si>
  <si>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</si>
  <si>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</si>
  <si>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</si>
  <si>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</si>
  <si>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</si>
  <si>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</si>
  <si>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</si>
  <si>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</si>
  <si>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</si>
  <si>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</si>
  <si>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</si>
  <si>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</si>
  <si>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</si>
  <si>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</si>
  <si>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</si>
  <si>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</si>
  <si>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</si>
  <si>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</si>
  <si>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</si>
  <si>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</si>
  <si>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</si>
  <si>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</si>
  <si>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</si>
  <si>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</si>
  <si>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</si>
  <si>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</si>
  <si>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</si>
  <si>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</si>
  <si>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</si>
  <si>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</si>
  <si>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</si>
  <si>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</si>
  <si>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</si>
  <si>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</si>
  <si>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</si>
  <si>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</si>
  <si>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</si>
  <si>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</si>
  <si>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</si>
  <si>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</si>
  <si>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</si>
  <si>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</si>
  <si>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</si>
  <si>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</si>
  <si>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</si>
  <si>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</si>
  <si>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</si>
  <si>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</si>
  <si>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</si>
  <si>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</si>
  <si>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</si>
  <si>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</si>
  <si>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</si>
  <si>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</si>
  <si>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</si>
  <si>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</si>
  <si>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</si>
  <si>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</si>
  <si>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</si>
  <si>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</si>
  <si>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</si>
  <si>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</si>
  <si>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</si>
  <si>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</si>
  <si>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</si>
  <si>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</si>
  <si>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</si>
  <si>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</si>
  <si>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</si>
  <si>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</si>
  <si>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</si>
  <si>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</si>
  <si>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</si>
  <si>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</si>
  <si>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</si>
  <si>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</si>
  <si>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</si>
  <si>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</si>
  <si>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</si>
  <si>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</si>
  <si>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</si>
  <si>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</si>
  <si>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</si>
  <si>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</si>
  <si>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</si>
  <si>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</si>
  <si>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</si>
  <si>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</si>
  <si>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</si>
  <si>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</si>
  <si>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</si>
  <si>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</si>
  <si>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</si>
  <si>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</si>
  <si>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</si>
  <si>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</si>
  <si>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</si>
  <si>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</si>
  <si>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</si>
  <si>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</si>
  <si>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</si>
  <si>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</si>
  <si>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</si>
  <si>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</si>
  <si>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</si>
  <si>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</si>
  <si>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</si>
  <si>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</si>
  <si>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</si>
  <si>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</si>
  <si>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</si>
  <si>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</si>
  <si>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</si>
  <si>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</si>
  <si>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</si>
  <si>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</si>
  <si>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</si>
  <si>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</si>
  <si>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</si>
  <si>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</si>
  <si>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</si>
  <si>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</si>
  <si>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</si>
  <si>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</si>
  <si>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</si>
  <si>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</si>
  <si>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</si>
  <si>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</si>
  <si>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</si>
  <si>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</si>
  <si>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</si>
  <si>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</si>
  <si>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</si>
  <si>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</si>
  <si>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</si>
  <si>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</si>
  <si>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</si>
  <si>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</si>
  <si>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</si>
  <si>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</si>
  <si>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</si>
  <si>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</si>
  <si>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</si>
  <si>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</si>
  <si>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</si>
  <si>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</si>
  <si>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</si>
  <si>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</si>
  <si>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</si>
  <si>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</si>
  <si>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</si>
  <si>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</si>
  <si>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</si>
  <si>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</si>
  <si>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</si>
  <si>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</si>
  <si>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</si>
  <si>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</si>
  <si>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</si>
  <si>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</si>
  <si>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</si>
  <si>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</si>
  <si>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</si>
  <si>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</si>
  <si>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</si>
  <si>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</si>
  <si>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</si>
  <si>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</si>
  <si>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</si>
  <si>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</si>
  <si>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</si>
  <si>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</si>
  <si>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</si>
  <si>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</si>
  <si>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</si>
  <si>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</si>
  <si>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</si>
  <si>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</si>
  <si>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</si>
  <si>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</si>
  <si>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</si>
  <si>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</si>
  <si>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</si>
  <si>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</si>
  <si>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</si>
  <si>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</si>
  <si>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</si>
  <si>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</si>
  <si>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</si>
  <si>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</si>
  <si>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</si>
  <si>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</si>
  <si>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</si>
  <si>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</si>
  <si>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</si>
  <si>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</si>
  <si>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</si>
  <si>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</si>
  <si>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</si>
  <si>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</si>
  <si>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</si>
  <si>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</si>
  <si>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</si>
  <si>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</si>
  <si>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</si>
  <si>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</si>
  <si>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</si>
  <si>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</si>
  <si>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</si>
  <si>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</si>
  <si>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</si>
  <si>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</si>
  <si>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</si>
  <si>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</si>
  <si>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</si>
  <si>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</si>
  <si>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</si>
  <si>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</si>
  <si>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</si>
  <si>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</si>
  <si>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</si>
  <si>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</si>
  <si>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</si>
  <si>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</si>
  <si>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</si>
  <si>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</si>
  <si>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</si>
  <si>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</si>
  <si>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</si>
  <si>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</si>
  <si>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</si>
  <si>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</si>
  <si>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</si>
  <si>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</si>
  <si>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</si>
  <si>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</si>
  <si>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</si>
  <si>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</si>
  <si>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</si>
  <si>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</si>
  <si>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</si>
  <si>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</si>
  <si>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</si>
  <si>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</si>
  <si>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</si>
  <si>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</si>
  <si>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</si>
  <si>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</si>
  <si>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</si>
  <si>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</si>
  <si>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</si>
  <si>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</si>
  <si>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</si>
  <si>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</si>
  <si>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</si>
  <si>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</si>
  <si>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</si>
  <si>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</si>
  <si>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</si>
  <si>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</si>
  <si>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</si>
  <si>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</si>
  <si>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</si>
  <si>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</si>
  <si>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</si>
  <si>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</si>
  <si>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</si>
  <si>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</si>
  <si>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</si>
  <si>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</si>
  <si>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</si>
  <si>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</si>
  <si>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</si>
  <si>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</si>
  <si>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</si>
  <si>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</si>
  <si>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</si>
  <si>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</si>
  <si>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</si>
  <si>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</si>
  <si>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</si>
  <si>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</si>
  <si>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</si>
  <si>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</si>
  <si>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</si>
  <si>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</si>
  <si>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</si>
  <si>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</si>
  <si>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</si>
  <si>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</si>
  <si>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</si>
  <si>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</si>
  <si>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</si>
  <si>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</si>
  <si>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</si>
  <si>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</si>
  <si>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</si>
  <si>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</si>
  <si>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</si>
  <si>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</si>
  <si>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</si>
  <si>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</si>
  <si>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</si>
  <si>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</si>
  <si>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</si>
  <si>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</si>
  <si>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</si>
  <si>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</si>
  <si>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</si>
  <si>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</si>
  <si>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</si>
  <si>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</si>
  <si>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</si>
  <si>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</si>
  <si>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</si>
  <si>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</si>
  <si>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</si>
  <si>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</si>
  <si>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</si>
  <si>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</si>
  <si>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</si>
  <si>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</si>
  <si>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</si>
  <si>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</si>
  <si>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</si>
  <si>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</si>
  <si>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</si>
  <si>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</si>
  <si>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</si>
  <si>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</si>
  <si>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</si>
  <si>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</si>
  <si>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</si>
  <si>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</si>
  <si>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</si>
  <si>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</si>
  <si>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</si>
  <si>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</si>
  <si>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</si>
  <si>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</si>
  <si>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</si>
  <si>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</si>
  <si>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</si>
  <si>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</si>
  <si>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</si>
  <si>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</si>
  <si>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</si>
  <si>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</si>
  <si>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</si>
  <si>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</si>
  <si>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</si>
  <si>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</si>
  <si>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</si>
  <si>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</si>
  <si>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</si>
  <si>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</si>
  <si>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</si>
  <si>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</si>
  <si>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</si>
  <si>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</si>
  <si>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</si>
  <si>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</si>
  <si>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</si>
  <si>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</si>
  <si>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</si>
  <si>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</si>
  <si>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</si>
  <si>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</si>
  <si>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</si>
  <si>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</si>
  <si>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</si>
  <si>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</si>
  <si>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</si>
  <si>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</si>
  <si>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</si>
  <si>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</si>
  <si>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</si>
  <si>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</si>
  <si>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</si>
  <si>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</si>
  <si>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</si>
  <si>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</si>
  <si>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</si>
  <si>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</si>
  <si>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</si>
  <si>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</si>
  <si>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</si>
  <si>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</si>
  <si>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</si>
  <si>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</si>
  <si>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</si>
  <si>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</si>
  <si>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</si>
  <si>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</si>
  <si>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</si>
  <si>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</si>
  <si>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</si>
  <si>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</si>
  <si>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</si>
  <si>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</si>
  <si>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</si>
  <si>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</si>
  <si>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</si>
  <si>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</si>
  <si>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</si>
  <si>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</si>
  <si>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</si>
  <si>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</si>
  <si>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</si>
  <si>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</si>
  <si>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</si>
  <si>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</si>
  <si>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</si>
  <si>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</si>
  <si>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</si>
  <si>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</si>
  <si>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</si>
  <si>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</si>
  <si>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</si>
  <si>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</si>
  <si>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</si>
  <si>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</si>
  <si>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</si>
  <si>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</si>
  <si>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</si>
  <si>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</si>
  <si>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</si>
  <si>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</si>
  <si>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</si>
  <si>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</si>
  <si>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</si>
  <si>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</si>
  <si>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</si>
  <si>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</si>
  <si>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</si>
  <si>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</si>
  <si>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</si>
  <si>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</si>
  <si>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</si>
  <si>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</si>
  <si>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</si>
  <si>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</si>
  <si>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</si>
  <si>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</si>
  <si>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</si>
  <si>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</si>
  <si>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</si>
  <si>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</si>
  <si>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</si>
  <si>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</si>
  <si>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</si>
  <si>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</si>
  <si>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</si>
  <si>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</si>
  <si>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</si>
  <si>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</si>
  <si>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</si>
  <si>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</si>
  <si>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</si>
  <si>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</si>
  <si>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</si>
  <si>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</si>
  <si>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</si>
  <si>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</si>
  <si>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</si>
  <si>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</si>
  <si>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</si>
  <si>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</si>
  <si>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</si>
  <si>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</si>
  <si>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</si>
  <si>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</si>
  <si>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</si>
  <si>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</si>
  <si>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</si>
  <si>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</si>
  <si>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</si>
  <si>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</si>
  <si>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</si>
  <si>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</si>
  <si>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</si>
  <si>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</si>
  <si>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</si>
  <si>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</si>
  <si>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</si>
  <si>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</si>
  <si>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</si>
  <si>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</si>
  <si>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</si>
  <si>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</si>
  <si>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</si>
  <si>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</si>
  <si>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</si>
  <si>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</si>
  <si>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</si>
  <si>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</si>
  <si>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</si>
  <si>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</si>
  <si>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</si>
  <si>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</si>
  <si>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</si>
  <si>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</si>
  <si>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</si>
  <si>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</si>
  <si>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</si>
  <si>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</si>
  <si>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</si>
  <si>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</si>
  <si>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</si>
  <si>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</si>
  <si>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</si>
  <si>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</si>
  <si>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</si>
  <si>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</si>
  <si>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</si>
  <si>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</si>
  <si>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</si>
  <si>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</si>
  <si>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</si>
  <si>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</si>
  <si>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</si>
  <si>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</si>
  <si>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</si>
  <si>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</si>
  <si>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</si>
  <si>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</si>
  <si>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</si>
  <si>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</si>
  <si>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</si>
  <si>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</si>
  <si>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</si>
  <si>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</si>
  <si>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</si>
  <si>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</si>
  <si>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</si>
  <si>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</si>
  <si>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</si>
  <si>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</si>
  <si>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</si>
  <si>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</si>
  <si>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</si>
  <si>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</si>
  <si>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</si>
  <si>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</si>
  <si>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</si>
  <si>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</si>
  <si>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</si>
  <si>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</si>
  <si>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</si>
  <si>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</si>
  <si>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</si>
  <si>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</si>
  <si>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</si>
  <si>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</si>
  <si>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</si>
  <si>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</si>
  <si>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</si>
  <si>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</si>
  <si>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</si>
  <si>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</si>
  <si>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</si>
  <si>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</si>
  <si>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</si>
  <si>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</si>
  <si>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</si>
  <si>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</si>
  <si>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</si>
  <si>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</si>
  <si>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</si>
  <si>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</si>
  <si>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</si>
  <si>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</si>
  <si>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</si>
  <si>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</si>
  <si>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</si>
  <si>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</si>
  <si>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</si>
  <si>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</si>
  <si>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</si>
  <si>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</si>
  <si>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</si>
  <si>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</si>
  <si>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</si>
  <si>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</si>
  <si>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</si>
  <si>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</si>
  <si>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</si>
  <si>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</si>
  <si>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</si>
  <si>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</si>
  <si>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</si>
  <si>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</si>
  <si>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</si>
  <si>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</si>
  <si>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</si>
  <si>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</si>
  <si>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</si>
  <si>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</si>
  <si>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</si>
  <si>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</si>
  <si>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</si>
  <si>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</si>
  <si>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</si>
  <si>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</si>
  <si>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</si>
  <si>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</si>
  <si>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</si>
  <si>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</si>
  <si>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</si>
  <si>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</si>
  <si>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</si>
  <si>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</si>
  <si>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</si>
  <si>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</si>
  <si>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</si>
  <si>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</si>
  <si>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</si>
  <si>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</si>
  <si>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</si>
  <si>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</si>
  <si>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</si>
  <si>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</si>
  <si>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</si>
  <si>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</si>
  <si>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</si>
  <si>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</si>
  <si>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</si>
  <si>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</si>
  <si>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</si>
  <si>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</si>
  <si>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</si>
  <si>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</si>
  <si>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</si>
  <si>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</si>
  <si>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</si>
  <si>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</si>
  <si>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</si>
  <si>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</si>
  <si>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</si>
  <si>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</si>
  <si>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</si>
  <si>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</si>
  <si>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</si>
  <si>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</si>
  <si>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</si>
  <si>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</si>
  <si>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</si>
  <si>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</si>
  <si>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</si>
  <si>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</si>
  <si>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</si>
  <si>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</si>
  <si>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</si>
  <si>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</si>
  <si>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</si>
  <si>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</si>
  <si>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</si>
  <si>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</si>
  <si>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</si>
  <si>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</si>
  <si>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</si>
  <si>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</si>
  <si>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</si>
  <si>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</si>
  <si>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</si>
  <si>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</si>
  <si>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</si>
  <si>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</si>
  <si>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</si>
  <si>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</si>
  <si>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</si>
  <si>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</si>
  <si>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</si>
  <si>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</si>
  <si>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</si>
  <si>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</si>
  <si>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</si>
  <si>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</si>
  <si>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</si>
  <si>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</si>
  <si>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</si>
  <si>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</si>
  <si>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</si>
  <si>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</si>
  <si>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</si>
  <si>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</si>
  <si>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</si>
  <si>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</si>
  <si>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</si>
  <si>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</si>
  <si>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</si>
  <si>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</si>
  <si>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</si>
  <si>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</si>
  <si>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</si>
  <si>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</si>
  <si>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</si>
  <si>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</si>
  <si>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</si>
  <si>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</si>
  <si>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</si>
  <si>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</si>
  <si>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</si>
  <si>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</si>
  <si>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</si>
  <si>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</si>
  <si>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</si>
  <si>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</si>
  <si>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</si>
  <si>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</si>
  <si>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</si>
  <si>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</si>
  <si>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</si>
  <si>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</si>
  <si>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</si>
  <si>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</si>
  <si>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</si>
  <si>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</si>
  <si>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</si>
  <si>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</si>
  <si>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</si>
  <si>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</si>
  <si>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</si>
  <si>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</si>
  <si>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</si>
  <si>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</si>
  <si>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</si>
  <si>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</si>
  <si>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</si>
  <si>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</si>
  <si>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</si>
  <si>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</si>
  <si>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</si>
  <si>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</si>
  <si>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</si>
  <si>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</si>
  <si>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</si>
  <si>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</si>
  <si>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</si>
  <si>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</si>
  <si>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</si>
  <si>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</si>
  <si>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</si>
  <si>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</si>
  <si>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</si>
  <si>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</si>
  <si>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</si>
  <si>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</si>
  <si>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</si>
  <si>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</si>
  <si>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</si>
  <si>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</si>
  <si>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</si>
  <si>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</si>
  <si>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</si>
  <si>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</si>
  <si>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</si>
  <si>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</si>
  <si>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</si>
  <si>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</si>
  <si>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</si>
  <si>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</si>
  <si>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</si>
  <si>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</si>
  <si>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</si>
  <si>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</si>
  <si>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</si>
  <si>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</si>
  <si>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</si>
  <si>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</si>
  <si>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</si>
  <si>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</si>
  <si>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</si>
  <si>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</si>
  <si>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</si>
  <si>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</si>
  <si>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</si>
  <si>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</si>
  <si>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</si>
  <si>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</si>
  <si>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</si>
  <si>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</si>
  <si>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</si>
  <si>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</si>
  <si>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</si>
  <si>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</si>
  <si>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</si>
  <si>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</si>
  <si>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</si>
  <si>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</si>
  <si>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</si>
  <si>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</si>
  <si>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</si>
  <si>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</si>
  <si>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</si>
  <si>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</si>
  <si>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</si>
  <si>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</si>
  <si>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</si>
  <si>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</si>
  <si>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</si>
  <si>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</si>
  <si>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</si>
  <si>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</si>
  <si>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</si>
  <si>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</si>
  <si>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</si>
  <si>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</si>
  <si>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</si>
  <si>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</si>
  <si>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</si>
  <si>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</si>
  <si>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</si>
  <si>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</si>
  <si>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</si>
  <si>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</si>
  <si>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</si>
  <si>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</si>
  <si>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</si>
  <si>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</si>
  <si>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</si>
  <si>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</si>
  <si>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</si>
  <si>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</si>
  <si>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</si>
  <si>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</si>
  <si>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</si>
  <si>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</si>
  <si>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</si>
  <si>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</si>
  <si>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</si>
  <si>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</si>
  <si>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</si>
  <si>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</si>
  <si>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</si>
  <si>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</si>
  <si>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</si>
  <si>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</si>
  <si>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</si>
  <si>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</si>
  <si>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</si>
  <si>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</si>
  <si>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</si>
  <si>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</si>
  <si>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</si>
  <si>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</si>
  <si>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</si>
  <si>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</si>
  <si>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</si>
  <si>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</si>
  <si>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</si>
  <si>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</si>
  <si>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</si>
  <si>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</si>
  <si>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</si>
  <si>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</si>
  <si>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</si>
  <si>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</si>
  <si>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</si>
  <si>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</si>
  <si>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</si>
  <si>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</si>
  <si>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</si>
  <si>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</si>
  <si>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</si>
  <si>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</si>
  <si>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</si>
  <si>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</si>
  <si>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</si>
  <si>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</si>
  <si>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</si>
  <si>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</si>
  <si>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</si>
  <si>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</si>
  <si>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</si>
  <si>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</si>
  <si>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</si>
  <si>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</si>
  <si>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</si>
  <si>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</si>
  <si>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</si>
  <si>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</si>
  <si>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</si>
  <si>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</si>
  <si>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</si>
  <si>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</si>
  <si>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</si>
  <si>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</si>
  <si>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</si>
  <si>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</si>
  <si>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</si>
  <si>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</si>
  <si>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</si>
  <si>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</si>
  <si>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</si>
  <si>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</si>
  <si>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</si>
  <si>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</si>
  <si>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</si>
  <si>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</si>
  <si>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</si>
  <si>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</si>
  <si>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</si>
  <si>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</si>
  <si>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</si>
  <si>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</si>
  <si>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</si>
  <si>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</si>
  <si>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</si>
  <si>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</si>
  <si>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</si>
  <si>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</si>
  <si>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</si>
  <si>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</si>
  <si>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</si>
  <si>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</si>
  <si>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</si>
  <si>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</si>
  <si>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</si>
  <si>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</si>
  <si>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</si>
  <si>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</si>
  <si>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</si>
  <si>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</si>
  <si>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</si>
  <si>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</si>
  <si>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</si>
  <si>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</si>
  <si>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</si>
  <si>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</si>
  <si>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</si>
  <si>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</si>
  <si>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</si>
  <si>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</si>
  <si>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</si>
  <si>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</si>
  <si>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</si>
  <si>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</si>
  <si>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</si>
  <si>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</si>
  <si>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</si>
  <si>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</si>
  <si>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</si>
  <si>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</si>
  <si>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</si>
  <si>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</si>
  <si>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</si>
  <si>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</si>
  <si>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</si>
  <si>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</si>
  <si>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</si>
  <si>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</si>
  <si>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</si>
  <si>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</si>
  <si>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</si>
  <si>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</si>
  <si>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</si>
  <si>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</si>
  <si>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</si>
  <si>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</si>
  <si>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</si>
  <si>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</si>
  <si>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</si>
  <si>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</si>
  <si>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</si>
  <si>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</si>
  <si>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</si>
  <si>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</si>
  <si>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</si>
  <si>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</si>
  <si>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</si>
  <si>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</si>
  <si>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</si>
  <si>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</si>
  <si>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</si>
  <si>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</si>
  <si>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</si>
  <si>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</si>
  <si>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</si>
  <si>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</si>
  <si>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</si>
  <si>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</si>
  <si>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</si>
  <si>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</si>
  <si>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</si>
  <si>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</si>
  <si>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</si>
  <si>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</si>
  <si>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</si>
  <si>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</si>
  <si>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</si>
  <si>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</si>
  <si>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</si>
  <si>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</si>
  <si>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</si>
  <si>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</si>
  <si>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</si>
  <si>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</si>
  <si>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</si>
  <si>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</si>
  <si>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</si>
  <si>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</si>
  <si>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</si>
  <si>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</si>
  <si>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</si>
  <si>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</si>
  <si>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</si>
  <si>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</si>
  <si>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</si>
  <si>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</si>
  <si>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</si>
  <si>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</si>
  <si>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</si>
  <si>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</si>
  <si>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</si>
  <si>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</si>
  <si>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</si>
  <si>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</si>
  <si>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</si>
  <si>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</si>
  <si>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</si>
  <si>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</si>
  <si>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</si>
  <si>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</si>
  <si>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</si>
  <si>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</si>
  <si>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</si>
  <si>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</si>
  <si>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</si>
  <si>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</si>
  <si>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</si>
  <si>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</si>
  <si>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</si>
  <si>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</si>
  <si>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</si>
  <si>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</si>
  <si>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</si>
  <si>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</si>
  <si>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</si>
  <si>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</si>
  <si>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</si>
  <si>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</si>
  <si>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</si>
  <si>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</si>
  <si>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</si>
  <si>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</si>
  <si>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</si>
  <si>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</si>
  <si>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</si>
  <si>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</si>
  <si>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</si>
  <si>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</si>
  <si>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</si>
  <si>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</si>
  <si>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</si>
  <si>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</si>
  <si>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</si>
  <si>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</si>
  <si>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</si>
  <si>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</si>
  <si>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</si>
  <si>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</si>
  <si>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</si>
  <si>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</si>
  <si>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</si>
  <si>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</si>
  <si>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</si>
  <si>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</si>
  <si>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</si>
  <si>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</si>
  <si>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</si>
  <si>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</si>
  <si>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</si>
  <si>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</si>
  <si>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</si>
  <si>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</si>
  <si>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</si>
  <si>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</si>
  <si>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</si>
  <si>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</si>
  <si>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</si>
  <si>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</si>
  <si>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</si>
  <si>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</si>
  <si>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</si>
  <si>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</si>
  <si>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</si>
  <si>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</si>
  <si>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</si>
  <si>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</si>
  <si>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</si>
  <si>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</si>
  <si>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</si>
  <si>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</si>
  <si>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</si>
  <si>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</si>
  <si>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</si>
  <si>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</si>
  <si>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</si>
  <si>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</si>
  <si>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</si>
  <si>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</si>
  <si>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</si>
  <si>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</si>
  <si>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</si>
  <si>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</si>
  <si>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</si>
  <si>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</si>
  <si>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</si>
  <si>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</si>
  <si>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</si>
  <si>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</si>
  <si>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</si>
  <si>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</si>
  <si>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</si>
  <si>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</si>
  <si>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</si>
  <si>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</si>
  <si>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</si>
  <si>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</si>
  <si>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</si>
  <si>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</si>
  <si>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</si>
  <si>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</si>
  <si>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</si>
  <si>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</si>
  <si>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</si>
  <si>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</si>
  <si>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</si>
  <si>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</si>
  <si>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</si>
  <si>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</si>
  <si>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</si>
  <si>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</si>
  <si>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</si>
  <si>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</si>
  <si>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</si>
  <si>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</si>
  <si>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</si>
  <si>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</si>
  <si>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</si>
  <si>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</si>
  <si>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</si>
  <si>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</si>
  <si>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</si>
  <si>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</si>
  <si>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</si>
  <si>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</si>
  <si>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</si>
  <si>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</si>
  <si>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</si>
  <si>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</si>
  <si>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</si>
  <si>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</si>
  <si>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</si>
  <si>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</si>
  <si>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</si>
  <si>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</si>
  <si>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</si>
  <si>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</si>
  <si>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</si>
  <si>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</si>
  <si>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</si>
  <si>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</si>
  <si>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</si>
  <si>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</si>
  <si>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</si>
  <si>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</si>
  <si>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</si>
  <si>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</si>
  <si>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</si>
  <si>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</si>
  <si>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</si>
  <si>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</si>
  <si>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</si>
  <si>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</si>
  <si>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</si>
  <si>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</si>
  <si>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</si>
  <si>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</si>
  <si>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</si>
  <si>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</si>
  <si>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</si>
  <si>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</si>
  <si>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</si>
  <si>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</si>
  <si>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</si>
  <si>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</si>
  <si>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</si>
  <si>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</si>
  <si>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</si>
  <si>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</si>
  <si>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</si>
  <si>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</si>
  <si>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</si>
  <si>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</si>
  <si>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</si>
  <si>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</si>
  <si>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</si>
  <si>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</si>
  <si>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</si>
  <si>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</si>
  <si>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</si>
  <si>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</si>
  <si>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</si>
  <si>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</si>
  <si>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</si>
  <si>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</si>
  <si>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</si>
  <si>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</si>
  <si>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</si>
  <si>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</si>
  <si>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</si>
  <si>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</si>
  <si>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</si>
  <si>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</si>
  <si>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</si>
  <si>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</si>
  <si>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</si>
  <si>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</si>
  <si>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</si>
  <si>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</si>
  <si>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</si>
  <si>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</si>
  <si>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</si>
  <si>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</si>
  <si>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</si>
  <si>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</si>
  <si>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</si>
  <si>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</si>
  <si>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</si>
  <si>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</si>
  <si>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</si>
  <si>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</si>
  <si>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</si>
  <si>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</si>
  <si>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</si>
  <si>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</si>
  <si>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</si>
  <si>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</si>
  <si>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</si>
  <si>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</si>
  <si>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</si>
  <si>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</si>
  <si>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</si>
  <si>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</si>
  <si>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</si>
  <si>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</si>
  <si>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</si>
  <si>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</si>
  <si>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</si>
  <si>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</si>
  <si>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</si>
  <si>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</si>
  <si>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</si>
  <si>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</si>
  <si>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</si>
  <si>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</si>
  <si>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</si>
  <si>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</si>
  <si>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</si>
  <si>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</si>
  <si>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</si>
  <si>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</si>
  <si>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</si>
  <si>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</si>
  <si>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</si>
  <si>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</si>
  <si>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</si>
  <si>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</si>
  <si>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</si>
  <si>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</si>
  <si>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</si>
  <si>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</si>
  <si>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</si>
  <si>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</si>
  <si>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</si>
  <si>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</si>
  <si>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</si>
  <si>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</si>
  <si>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</si>
  <si>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</si>
  <si>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</si>
  <si>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</si>
  <si>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</si>
  <si>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</si>
  <si>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</si>
  <si>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</si>
  <si>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</si>
  <si>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</si>
  <si>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</si>
  <si>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</si>
  <si>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</si>
  <si>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</si>
  <si>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</si>
  <si>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</si>
  <si>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</si>
  <si>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</si>
  <si>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</si>
  <si>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</si>
  <si>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</si>
  <si>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</si>
  <si>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</si>
  <si>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</si>
  <si>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</si>
  <si>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</si>
  <si>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</si>
  <si>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</si>
  <si>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</si>
  <si>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</si>
  <si>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</si>
  <si>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</si>
  <si>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</si>
  <si>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</si>
  <si>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</si>
  <si>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</si>
  <si>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</si>
  <si>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</si>
  <si>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</si>
  <si>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</si>
  <si>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</si>
  <si>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</si>
  <si>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</si>
  <si>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</si>
  <si>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</si>
  <si>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</si>
  <si>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</si>
  <si>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</si>
  <si>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</si>
  <si>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</si>
  <si>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</si>
  <si>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</si>
  <si>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</si>
  <si>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</si>
  <si>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</si>
  <si>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</si>
  <si>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</si>
  <si>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</si>
  <si>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</si>
  <si>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</si>
  <si>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</si>
  <si>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</si>
  <si>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</si>
  <si>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</si>
  <si>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</si>
  <si>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</si>
  <si>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</si>
  <si>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</si>
  <si>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</si>
  <si>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</si>
  <si>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</si>
  <si>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</si>
  <si>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</si>
  <si>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</si>
  <si>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</si>
  <si>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</si>
  <si>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</si>
  <si>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</si>
  <si>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</si>
  <si>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</si>
  <si>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</si>
  <si>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</si>
  <si>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</si>
  <si>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</si>
  <si>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</si>
  <si>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</si>
  <si>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</si>
  <si>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</si>
  <si>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</si>
  <si>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</si>
  <si>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</si>
  <si>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</si>
  <si>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</si>
  <si>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</si>
  <si>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</si>
  <si>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</si>
  <si>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</si>
  <si>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</si>
  <si>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</si>
  <si>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</si>
  <si>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</si>
  <si>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</si>
  <si>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</si>
  <si>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</si>
  <si>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</si>
  <si>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</si>
  <si>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</si>
  <si>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</si>
  <si>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</si>
  <si>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</si>
  <si>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</si>
  <si>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</si>
  <si>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</si>
  <si>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</si>
  <si>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</si>
  <si>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</si>
  <si>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</si>
  <si>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</si>
  <si>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</si>
  <si>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</si>
  <si>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</si>
  <si>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</si>
  <si>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</si>
  <si>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</si>
  <si>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</si>
  <si>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</si>
  <si>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</si>
  <si>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</si>
  <si>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</si>
  <si>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</si>
  <si>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</si>
  <si>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</si>
  <si>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</si>
  <si>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</si>
  <si>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</si>
  <si>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</si>
  <si>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</si>
  <si>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</si>
  <si>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</si>
  <si>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</si>
  <si>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</si>
  <si>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</si>
  <si>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</si>
  <si>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</si>
  <si>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</si>
  <si>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</si>
  <si>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</si>
  <si>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</si>
  <si>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</si>
  <si>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</si>
  <si>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</si>
  <si>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</si>
  <si>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</si>
  <si>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</si>
  <si>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</si>
  <si>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</si>
  <si>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</si>
  <si>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</si>
  <si>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</si>
  <si>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</si>
  <si>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</si>
  <si>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</si>
  <si>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</si>
  <si>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</si>
  <si>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</si>
  <si>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</si>
  <si>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</si>
  <si>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</si>
  <si>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</si>
  <si>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</si>
  <si>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</si>
  <si>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</si>
  <si>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</si>
  <si>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</si>
  <si>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</si>
  <si>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</si>
  <si>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</si>
  <si>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</si>
  <si>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</si>
  <si>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</si>
  <si>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</si>
  <si>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</si>
  <si>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</si>
  <si>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</si>
  <si>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</si>
  <si>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</si>
  <si>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</si>
  <si>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</si>
  <si>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</si>
  <si>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</si>
  <si>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</si>
  <si>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</si>
  <si>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</si>
  <si>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</si>
  <si>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</si>
  <si>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</si>
  <si>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</si>
  <si>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</si>
  <si>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</si>
  <si>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</si>
  <si>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</si>
  <si>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</si>
  <si>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</si>
  <si>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</si>
  <si>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</si>
  <si>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</si>
  <si>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</si>
  <si>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</si>
  <si>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</si>
  <si>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</si>
  <si>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</si>
  <si>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</si>
  <si>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</si>
  <si>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</si>
  <si>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</si>
  <si>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</si>
  <si>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</si>
  <si>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</si>
  <si>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</si>
  <si>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</si>
  <si>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</si>
  <si>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</si>
  <si>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</si>
  <si>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</si>
  <si>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</si>
  <si>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</si>
  <si>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</si>
  <si>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</si>
  <si>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</si>
  <si>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</si>
  <si>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</si>
  <si>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</si>
  <si>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</si>
  <si>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</si>
  <si>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</si>
  <si>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</si>
  <si>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</si>
  <si>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</si>
  <si>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</si>
  <si>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</si>
  <si>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</si>
  <si>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</si>
  <si>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</si>
  <si>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</si>
  <si>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</si>
  <si>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</si>
  <si>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</si>
  <si>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</si>
  <si>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</si>
  <si>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</si>
  <si>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</si>
  <si>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</si>
  <si>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</si>
  <si>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</si>
  <si>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</si>
  <si>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</si>
  <si>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</si>
  <si>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</si>
  <si>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</si>
  <si>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</si>
  <si>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</si>
  <si>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</si>
  <si>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</si>
  <si>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</si>
  <si>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</si>
  <si>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</si>
  <si>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</si>
  <si>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</si>
  <si>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</si>
  <si>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</si>
  <si>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</si>
  <si>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</si>
  <si>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</si>
  <si>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</si>
  <si>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</si>
  <si>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</si>
  <si>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</si>
  <si>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</si>
  <si>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</si>
  <si>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</si>
  <si>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</si>
  <si>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</si>
  <si>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</si>
  <si>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</si>
  <si>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</si>
  <si>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</si>
  <si>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</si>
  <si>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</si>
  <si>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</si>
  <si>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</si>
  <si>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</si>
  <si>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</si>
  <si>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</si>
  <si>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</si>
  <si>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</si>
  <si>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</si>
  <si>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</si>
  <si>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</si>
  <si>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</si>
  <si>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</si>
  <si>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</si>
  <si>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</si>
  <si>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</si>
  <si>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</si>
  <si>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</si>
  <si>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</si>
  <si>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</si>
  <si>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</si>
  <si>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</si>
  <si>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</si>
  <si>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</si>
  <si>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</si>
  <si>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</si>
  <si>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</si>
  <si>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</si>
  <si>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</si>
  <si>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</si>
  <si>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</si>
  <si>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</si>
  <si>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</si>
  <si>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</si>
  <si>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</si>
  <si>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</si>
  <si>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</si>
  <si>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</si>
  <si>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</si>
  <si>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</si>
  <si>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</si>
  <si>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</si>
  <si>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</si>
  <si>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</si>
  <si>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</si>
  <si>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</si>
  <si>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</si>
  <si>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</si>
  <si>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</si>
  <si>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</si>
  <si>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</si>
  <si>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</si>
  <si>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</si>
  <si>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</si>
  <si>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</si>
  <si>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</si>
  <si>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</si>
  <si>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</si>
  <si>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</si>
  <si>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</si>
  <si>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</si>
  <si>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</si>
  <si>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</si>
  <si>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</si>
  <si>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</si>
  <si>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</si>
  <si>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</si>
  <si>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</si>
  <si>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</si>
  <si>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</si>
  <si>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</si>
  <si>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</si>
  <si>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</si>
  <si>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</si>
  <si>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</si>
  <si>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</si>
  <si>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</si>
  <si>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</si>
  <si>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</si>
  <si>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</si>
  <si>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</si>
  <si>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</si>
  <si>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</si>
  <si>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</si>
  <si>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</si>
  <si>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</si>
  <si>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</si>
  <si>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</si>
  <si>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</si>
  <si>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</si>
  <si>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</si>
  <si>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</si>
  <si>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</si>
  <si>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</si>
  <si>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</si>
  <si>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</si>
  <si>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</si>
  <si>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</si>
  <si>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</si>
  <si>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</si>
  <si>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</si>
  <si>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</si>
  <si>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</si>
  <si>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</si>
  <si>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</si>
  <si>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</si>
  <si>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</si>
  <si>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</si>
  <si>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</si>
  <si>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</si>
  <si>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</si>
  <si>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</si>
  <si>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</si>
  <si>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</si>
  <si>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</si>
  <si>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</si>
  <si>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</si>
  <si>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</si>
  <si>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</si>
  <si>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</si>
  <si>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</si>
  <si>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</si>
  <si>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</si>
  <si>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</si>
  <si>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</si>
  <si>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</si>
  <si>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</si>
  <si>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</si>
  <si>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</si>
  <si>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</si>
  <si>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</si>
  <si>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</si>
  <si>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</si>
  <si>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</si>
  <si>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</si>
  <si>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</si>
  <si>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</si>
  <si>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</si>
  <si>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</si>
  <si>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</si>
  <si>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</si>
  <si>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</si>
  <si>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</si>
  <si>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</si>
  <si>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</si>
  <si>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</si>
  <si>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</si>
  <si>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</si>
  <si>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</si>
  <si>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</si>
  <si>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</si>
  <si>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</si>
  <si>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</si>
  <si>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</si>
  <si>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</si>
  <si>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</si>
  <si>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</si>
  <si>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</si>
  <si>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</si>
  <si>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</si>
  <si>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</si>
  <si>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</si>
  <si>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</si>
  <si>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</si>
  <si>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</si>
  <si>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</si>
  <si>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</si>
  <si>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</si>
  <si>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</si>
  <si>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</si>
  <si>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</si>
  <si>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</si>
  <si>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</si>
  <si>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</si>
  <si>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</si>
  <si>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</si>
  <si>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</si>
  <si>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</si>
  <si>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</si>
  <si>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</si>
  <si>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</si>
  <si>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</si>
  <si>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</si>
  <si>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</si>
  <si>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</si>
  <si>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</si>
  <si>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</si>
  <si>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</si>
  <si>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</si>
  <si>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</si>
  <si>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</si>
  <si>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</si>
  <si>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</si>
  <si>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</si>
  <si>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</si>
  <si>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</si>
  <si>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</si>
  <si>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</si>
  <si>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</si>
  <si>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</si>
  <si>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</si>
  <si>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</si>
  <si>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</si>
  <si>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</si>
  <si>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</si>
  <si>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</si>
  <si>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</si>
  <si>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</si>
  <si>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</si>
  <si>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</si>
  <si>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</si>
  <si>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</si>
  <si>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</si>
  <si>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</si>
  <si>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</si>
  <si>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</si>
  <si>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</si>
  <si>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</si>
  <si>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</si>
  <si>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</si>
  <si>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</si>
  <si>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</si>
  <si>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</si>
  <si>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</si>
  <si>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</si>
  <si>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</si>
  <si>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</si>
  <si>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</si>
  <si>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</si>
  <si>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</si>
  <si>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</si>
  <si>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</si>
  <si>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</si>
  <si>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</si>
  <si>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</si>
  <si>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</si>
  <si>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</si>
  <si>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</si>
  <si>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</si>
  <si>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</si>
  <si>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</si>
  <si>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</si>
  <si>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</si>
  <si>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</si>
  <si>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</si>
  <si>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</si>
  <si>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</si>
  <si>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</si>
  <si>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</si>
  <si>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</si>
  <si>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</si>
  <si>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</si>
  <si>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</si>
  <si>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</si>
  <si>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</si>
  <si>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</si>
  <si>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</si>
  <si>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</si>
  <si>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</si>
  <si>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</si>
  <si>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</si>
  <si>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</si>
  <si>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</si>
  <si>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</si>
  <si>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</si>
  <si>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</si>
  <si>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</si>
  <si>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</si>
  <si>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</si>
  <si>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</si>
  <si>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</si>
  <si>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</si>
  <si>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</si>
  <si>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</si>
  <si>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</si>
  <si>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</si>
  <si>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</si>
  <si>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</si>
  <si>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</si>
  <si>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</si>
  <si>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</si>
  <si>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</si>
  <si>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</si>
  <si>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</si>
  <si>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</si>
  <si>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</si>
  <si>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</si>
  <si>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</si>
  <si>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</si>
  <si>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</si>
  <si>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</si>
  <si>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</si>
  <si>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</si>
  <si>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</si>
  <si>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</si>
  <si>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</si>
  <si>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</si>
  <si>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</si>
  <si>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</si>
  <si>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</si>
  <si>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</si>
  <si>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</si>
  <si>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</si>
  <si>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</si>
  <si>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</si>
  <si>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</si>
  <si>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</si>
  <si>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</si>
  <si>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</si>
  <si>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</si>
  <si>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</si>
  <si>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</si>
  <si>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</si>
  <si>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</si>
  <si>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</si>
  <si>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</si>
  <si>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</si>
  <si>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</si>
  <si>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</si>
  <si>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</si>
  <si>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</si>
  <si>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</si>
  <si>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</si>
  <si>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</si>
  <si>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</si>
  <si>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</si>
  <si>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</si>
  <si>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</si>
  <si>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</si>
  <si>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</si>
  <si>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</si>
  <si>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</si>
  <si>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</si>
  <si>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</si>
  <si>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</si>
  <si>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</si>
  <si>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</si>
  <si>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</si>
  <si>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</si>
  <si>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</si>
  <si>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</si>
  <si>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</si>
  <si>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</si>
  <si>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</si>
  <si>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</si>
  <si>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</si>
  <si>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</si>
  <si>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</si>
  <si>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</si>
  <si>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</si>
  <si>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</si>
  <si>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</si>
  <si>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</si>
  <si>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</si>
  <si>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</si>
  <si>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</si>
  <si>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</si>
  <si>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</si>
  <si>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</si>
  <si>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</si>
  <si>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</si>
  <si>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</si>
  <si>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</si>
  <si>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</si>
  <si>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</si>
  <si>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</si>
  <si>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</si>
  <si>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</si>
  <si>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</si>
  <si>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</si>
  <si>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</si>
  <si>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</si>
  <si>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</si>
  <si>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</si>
  <si>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</si>
  <si>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</si>
  <si>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</si>
  <si>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</si>
  <si>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</si>
  <si>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</si>
  <si>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</si>
  <si>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</si>
  <si>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</si>
  <si>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</si>
  <si>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</si>
  <si>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</si>
  <si>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</si>
  <si>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</si>
  <si>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</si>
  <si>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</si>
  <si>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</si>
  <si>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</si>
  <si>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</si>
  <si>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</si>
  <si>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</si>
  <si>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</si>
  <si>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</si>
  <si>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</si>
  <si>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</si>
  <si>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</si>
  <si>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</si>
  <si>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</si>
  <si>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</si>
  <si>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</si>
  <si>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</si>
  <si>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</si>
  <si>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</si>
  <si>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</si>
  <si>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</si>
  <si>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</si>
  <si>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</si>
  <si>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</si>
  <si>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</si>
  <si>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</si>
  <si>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</si>
  <si>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</si>
  <si>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</si>
  <si>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</si>
  <si>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</si>
  <si>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</si>
  <si>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</si>
  <si>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</si>
  <si>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</si>
  <si>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</si>
  <si>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</si>
  <si>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</si>
  <si>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</si>
  <si>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</si>
  <si>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</si>
  <si>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</si>
  <si>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</si>
  <si>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</si>
  <si>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</si>
  <si>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</si>
  <si>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</si>
  <si>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</si>
  <si>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</si>
  <si>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</si>
  <si>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</si>
  <si>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</si>
  <si>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</si>
  <si>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</si>
  <si>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</si>
  <si>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</si>
  <si>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</si>
  <si>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</si>
  <si>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</si>
  <si>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</si>
  <si>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</si>
  <si>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</si>
  <si>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</si>
  <si>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</si>
  <si>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</si>
  <si>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</si>
  <si>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</si>
  <si>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</si>
  <si>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</si>
  <si>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</si>
  <si>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</si>
  <si>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</si>
  <si>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</si>
  <si>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</si>
  <si>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</si>
  <si>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</si>
  <si>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</si>
  <si>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</si>
  <si>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</si>
  <si>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</si>
  <si>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</si>
  <si>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</si>
  <si>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</si>
  <si>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</si>
  <si>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</si>
  <si>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</si>
  <si>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</si>
  <si>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</si>
  <si>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</si>
  <si>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</si>
  <si>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</si>
  <si>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</si>
  <si>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</si>
  <si>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</si>
  <si>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</si>
  <si>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</si>
  <si>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</si>
  <si>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</si>
  <si>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</si>
  <si>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</si>
  <si>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</si>
  <si>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</si>
  <si>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</si>
  <si>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</si>
  <si>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</si>
  <si>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</si>
  <si>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</si>
  <si>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</si>
  <si>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</si>
  <si>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</si>
  <si>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</si>
  <si>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</si>
  <si>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</si>
  <si>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</si>
  <si>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</si>
  <si>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</si>
  <si>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</si>
  <si>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</si>
  <si>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</si>
  <si>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</si>
  <si>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</si>
  <si>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</si>
  <si>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</si>
  <si>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</si>
  <si>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</si>
  <si>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</si>
  <si>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</si>
  <si>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</si>
  <si>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</si>
  <si>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</si>
  <si>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</si>
  <si>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</si>
  <si>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</si>
  <si>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</si>
  <si>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</si>
  <si>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</si>
  <si>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</si>
  <si>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</si>
  <si>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</si>
  <si>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</si>
  <si>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</si>
  <si>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</si>
  <si>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</si>
  <si>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</si>
  <si>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</si>
  <si>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</si>
  <si>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</si>
  <si>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</si>
  <si>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</si>
  <si>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</si>
  <si>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</si>
  <si>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</si>
  <si>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</si>
  <si>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</si>
  <si>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</si>
  <si>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</si>
  <si>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</si>
  <si>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</si>
  <si>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</si>
  <si>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</si>
  <si>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</si>
  <si>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</si>
  <si>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</si>
  <si>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</si>
  <si>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</si>
  <si>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</si>
  <si>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</si>
  <si>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</si>
  <si>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</si>
  <si>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</si>
  <si>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</si>
  <si>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</si>
  <si>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</si>
  <si>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</si>
  <si>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</si>
  <si>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</si>
  <si>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</si>
  <si>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</si>
  <si>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</si>
  <si>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</si>
  <si>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</si>
  <si>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</si>
  <si>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</si>
  <si>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</si>
  <si>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</si>
  <si>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</si>
  <si>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</si>
  <si>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</si>
  <si>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</si>
  <si>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</si>
  <si>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</si>
  <si>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</si>
  <si>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</si>
  <si>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</si>
  <si>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</si>
  <si>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</si>
  <si>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</si>
  <si>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</si>
  <si>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</si>
  <si>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</si>
  <si>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</si>
  <si>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</si>
  <si>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</si>
  <si>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</si>
  <si>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</si>
  <si>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</si>
  <si>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</si>
  <si>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</si>
  <si>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</si>
  <si>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</si>
  <si>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</si>
  <si>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</si>
  <si>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</si>
  <si>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</si>
  <si>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</si>
  <si>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</si>
  <si>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</si>
  <si>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</si>
  <si>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</si>
  <si>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</si>
  <si>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</si>
  <si>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</si>
  <si>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</si>
  <si>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</si>
  <si>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</si>
  <si>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</si>
  <si>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</si>
  <si>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</si>
  <si>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</si>
  <si>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</si>
  <si>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</si>
  <si>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</si>
  <si>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</si>
  <si>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</si>
  <si>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</si>
  <si>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</si>
  <si>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</si>
  <si>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</si>
  <si>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</si>
  <si>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</si>
  <si>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</si>
  <si>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</si>
  <si>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</si>
  <si>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</si>
  <si>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</si>
  <si>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</si>
  <si>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</si>
  <si>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</si>
  <si>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</si>
  <si>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</si>
  <si>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</si>
  <si>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</si>
  <si>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</si>
  <si>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</si>
  <si>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</si>
  <si>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</si>
  <si>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</si>
  <si>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</si>
  <si>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</si>
  <si>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</si>
  <si>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</si>
  <si>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</si>
  <si>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</si>
  <si>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</si>
  <si>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</si>
  <si>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</si>
  <si>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</si>
  <si>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</si>
  <si>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</si>
  <si>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</si>
  <si>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</si>
  <si>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</si>
  <si>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</si>
  <si>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</si>
  <si>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</si>
  <si>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</si>
  <si>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</si>
  <si>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</si>
  <si>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</si>
  <si>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</si>
  <si>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</si>
  <si>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</si>
  <si>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</si>
  <si>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</si>
  <si>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</si>
  <si>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</si>
  <si>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</si>
  <si>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</si>
  <si>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</si>
  <si>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</si>
  <si>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</si>
  <si>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</si>
  <si>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</si>
  <si>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</si>
  <si>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</si>
  <si>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</si>
  <si>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</si>
  <si>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</si>
  <si>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</si>
  <si>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</si>
  <si>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</si>
  <si>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</si>
  <si>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</si>
  <si>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</si>
  <si>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</si>
  <si>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</si>
  <si>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</si>
  <si>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</si>
  <si>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</si>
  <si>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</si>
  <si>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</si>
  <si>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</si>
  <si>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</si>
  <si>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</si>
  <si>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</si>
  <si>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</si>
  <si>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</si>
  <si>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</si>
  <si>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</si>
  <si>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</si>
  <si>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</si>
  <si>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</si>
  <si>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</si>
  <si>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</si>
  <si>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</si>
  <si>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</si>
  <si>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</si>
  <si>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</si>
  <si>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</si>
  <si>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</si>
  <si>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</si>
  <si>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</si>
  <si>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</si>
  <si>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</si>
  <si>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</si>
  <si>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</si>
  <si>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</si>
  <si>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</si>
  <si>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</si>
  <si>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</si>
  <si>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</si>
  <si>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</si>
  <si>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</si>
  <si>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</si>
  <si>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</si>
  <si>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</si>
  <si>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</si>
  <si>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</si>
  <si>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</si>
  <si>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</si>
  <si>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</si>
  <si>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</si>
  <si>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</si>
  <si>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</si>
  <si>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</si>
  <si>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</si>
  <si>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</si>
  <si>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</si>
  <si>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</si>
  <si>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</si>
  <si>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</si>
  <si>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</si>
  <si>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</si>
  <si>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</si>
  <si>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</si>
  <si>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</si>
  <si>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</si>
  <si>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</si>
  <si>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</si>
  <si>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</si>
  <si>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</si>
  <si>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</si>
  <si>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</si>
  <si>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</si>
  <si>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</si>
  <si>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</si>
  <si>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</si>
  <si>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</si>
  <si>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</si>
  <si>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</si>
  <si>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</si>
  <si>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</si>
  <si>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</si>
  <si>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</si>
  <si>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</si>
  <si>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</si>
  <si>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</si>
  <si>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</si>
  <si>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</si>
  <si>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</si>
  <si>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</si>
  <si>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</si>
  <si>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</si>
  <si>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</si>
  <si>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</si>
  <si>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</si>
  <si>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</si>
  <si>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</si>
  <si>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</si>
  <si>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</si>
  <si>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</si>
  <si>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</si>
  <si>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</si>
  <si>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</si>
  <si>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</si>
  <si>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</si>
  <si>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</si>
  <si>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</si>
  <si>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</si>
  <si>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</si>
  <si>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</si>
  <si>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</si>
  <si>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</si>
  <si>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</si>
  <si>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</si>
  <si>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</si>
  <si>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</si>
  <si>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</si>
  <si>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</si>
  <si>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</si>
  <si>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</si>
  <si>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</si>
  <si>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</si>
  <si>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</si>
  <si>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</si>
  <si>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</si>
  <si>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</si>
  <si>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</si>
  <si>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</si>
  <si>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</si>
  <si>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</si>
  <si>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</si>
  <si>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</si>
  <si>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</si>
  <si>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</si>
  <si>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</si>
  <si>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</si>
  <si>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</si>
  <si>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</si>
  <si>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</si>
  <si>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</si>
  <si>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</si>
  <si>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</si>
  <si>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</si>
  <si>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</si>
  <si>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</si>
  <si>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</si>
  <si>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</si>
  <si>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</si>
  <si>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</si>
  <si>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</si>
  <si>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</si>
  <si>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</si>
  <si>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</si>
  <si>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</si>
  <si>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</si>
  <si>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</si>
  <si>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</si>
  <si>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</si>
  <si>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</si>
  <si>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</si>
  <si>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</si>
  <si>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</si>
  <si>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</si>
  <si>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</si>
  <si>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</si>
  <si>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</si>
  <si>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</si>
  <si>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</si>
  <si>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</si>
  <si>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</si>
  <si>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</si>
  <si>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</si>
  <si>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</si>
  <si>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</si>
  <si>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</si>
  <si>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</si>
  <si>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</si>
  <si>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</si>
  <si>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</si>
  <si>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</si>
  <si>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</si>
  <si>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</si>
  <si>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</si>
  <si>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</si>
  <si>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</si>
  <si>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</si>
  <si>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</si>
  <si>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</si>
  <si>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</si>
  <si>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</si>
  <si>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</si>
  <si>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</si>
  <si>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</si>
  <si>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</si>
  <si>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</si>
  <si>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</si>
  <si>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</si>
  <si>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</si>
  <si>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</si>
  <si>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</si>
  <si>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</si>
  <si>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</si>
  <si>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</si>
  <si>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</si>
  <si>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</si>
  <si>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</si>
  <si>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</si>
  <si>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</si>
  <si>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</si>
  <si>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</si>
  <si>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</si>
  <si>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</si>
  <si>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</si>
  <si>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</si>
  <si>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</si>
  <si>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</si>
  <si>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</si>
  <si>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</si>
  <si>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</si>
  <si>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</si>
  <si>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</si>
  <si>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</si>
  <si>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</si>
  <si>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</si>
  <si>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</si>
  <si>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</si>
  <si>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</si>
  <si>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</si>
  <si>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</si>
  <si>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</si>
  <si>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</si>
  <si>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</si>
  <si>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</si>
  <si>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</si>
  <si>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</si>
  <si>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</si>
  <si>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</si>
  <si>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</si>
  <si>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</si>
  <si>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</si>
  <si>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</si>
  <si>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</si>
  <si>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</si>
  <si>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</si>
  <si>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</si>
  <si>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</si>
  <si>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</si>
  <si>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</si>
  <si>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</si>
  <si>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</si>
  <si>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</si>
  <si>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</si>
  <si>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</si>
  <si>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</si>
  <si>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</si>
  <si>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</si>
  <si>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</si>
  <si>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</si>
  <si>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</si>
  <si>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</si>
  <si>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</si>
  <si>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</si>
  <si>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</si>
  <si>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</si>
  <si>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</si>
  <si>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</si>
  <si>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</si>
  <si>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</si>
  <si>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</si>
  <si>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</si>
  <si>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</si>
  <si>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</si>
  <si>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</si>
  <si>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</si>
  <si>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</si>
  <si>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</si>
  <si>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</si>
  <si>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</si>
  <si>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</si>
  <si>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</si>
  <si>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</si>
  <si>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</si>
  <si>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</si>
  <si>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</si>
  <si>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</si>
  <si>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</si>
  <si>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</si>
  <si>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</si>
  <si>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</si>
  <si>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</si>
  <si>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</si>
  <si>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</si>
  <si>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</si>
  <si>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</si>
  <si>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</si>
  <si>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</si>
  <si>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</si>
  <si>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</si>
  <si>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</si>
  <si>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</si>
  <si>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</si>
  <si>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</si>
  <si>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</si>
  <si>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</si>
  <si>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</si>
  <si>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</si>
  <si>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</si>
  <si>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</si>
  <si>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</si>
  <si>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</si>
  <si>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</si>
  <si>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</si>
  <si>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</si>
  <si>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</si>
  <si>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</si>
  <si>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</si>
  <si>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</si>
  <si>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</si>
  <si>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</si>
  <si>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</si>
  <si>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</si>
  <si>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</si>
  <si>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</si>
  <si>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</si>
  <si>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</si>
  <si>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</si>
  <si>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</si>
  <si>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</si>
  <si>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</si>
  <si>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</si>
  <si>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</si>
  <si>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</si>
  <si>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</si>
  <si>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</si>
  <si>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</si>
  <si>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</si>
  <si>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</si>
  <si>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</si>
  <si>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</si>
  <si>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</si>
  <si>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</si>
  <si>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</si>
  <si>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</si>
  <si>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</si>
  <si>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</si>
  <si>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</si>
  <si>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</si>
  <si>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</si>
  <si>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</si>
  <si>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</si>
  <si>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</si>
  <si>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</si>
  <si>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</si>
  <si>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</si>
  <si>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</si>
  <si>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</si>
  <si>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</si>
  <si>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</si>
  <si>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</si>
  <si>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</si>
  <si>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</si>
  <si>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</si>
  <si>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</si>
  <si>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</si>
  <si>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</si>
  <si>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</si>
  <si>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</si>
  <si>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</si>
  <si>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</si>
  <si>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</si>
  <si>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</si>
  <si>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</si>
  <si>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</si>
  <si>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</si>
  <si>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</si>
  <si>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</si>
  <si>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</si>
  <si>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</si>
  <si>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</si>
  <si>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</si>
  <si>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</si>
  <si>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</si>
  <si>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</si>
  <si>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</si>
  <si>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</si>
  <si>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</si>
  <si>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</si>
  <si>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</si>
  <si>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</si>
  <si>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</si>
  <si>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</si>
  <si>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</si>
  <si>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</si>
  <si>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</si>
  <si>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</si>
  <si>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</si>
  <si>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</si>
  <si>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</si>
  <si>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</si>
  <si>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</si>
  <si>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</si>
  <si>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</si>
  <si>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</si>
  <si>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</si>
  <si>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</si>
  <si>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</si>
  <si>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</si>
  <si>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</si>
  <si>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</si>
  <si>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</si>
  <si>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</si>
  <si>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</si>
  <si>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</si>
  <si>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</si>
  <si>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</si>
  <si>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</si>
  <si>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</si>
  <si>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</si>
  <si>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</si>
  <si>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</si>
  <si>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</si>
  <si>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</si>
  <si>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</si>
  <si>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</si>
  <si>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</si>
  <si>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</si>
  <si>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</si>
  <si>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</si>
  <si>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</si>
  <si>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</si>
  <si>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</si>
  <si>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</si>
  <si>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</si>
  <si>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</si>
  <si>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</si>
  <si>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</si>
  <si>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</si>
  <si>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</si>
  <si>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</si>
  <si>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</si>
  <si>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</si>
  <si>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</si>
  <si>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</si>
  <si>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</si>
  <si>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</si>
  <si>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</si>
  <si>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</si>
  <si>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</si>
  <si>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</si>
  <si>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</si>
  <si>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</si>
  <si>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</si>
  <si>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</si>
  <si>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</si>
  <si>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</si>
  <si>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</si>
  <si>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</si>
  <si>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</si>
  <si>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</si>
  <si>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</si>
  <si>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</si>
  <si>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</si>
  <si>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</si>
  <si>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</si>
  <si>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</si>
  <si>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</si>
  <si>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</si>
  <si>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</si>
  <si>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</si>
  <si>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</si>
  <si>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</si>
  <si>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</si>
  <si>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</si>
  <si>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</si>
  <si>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</si>
  <si>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</si>
  <si>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</si>
  <si>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</si>
  <si>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</si>
  <si>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</si>
  <si>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</si>
  <si>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</si>
  <si>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</si>
  <si>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</si>
  <si>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</si>
  <si>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</si>
  <si>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</si>
  <si>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</si>
  <si>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</si>
  <si>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</si>
  <si>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</si>
  <si>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</si>
  <si>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</si>
  <si>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</si>
  <si>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</si>
  <si>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</si>
  <si>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</si>
  <si>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</si>
  <si>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</si>
  <si>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</si>
  <si>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</si>
  <si>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</si>
  <si>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</si>
  <si>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</si>
  <si>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</si>
  <si>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</si>
  <si>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</si>
  <si>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</si>
  <si>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</si>
  <si>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</si>
  <si>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</si>
  <si>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</si>
  <si>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</si>
  <si>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</si>
  <si>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</si>
  <si>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</si>
  <si>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</si>
  <si>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</si>
  <si>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</si>
  <si>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</si>
  <si>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</si>
  <si>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</si>
  <si>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</si>
  <si>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</si>
  <si>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</si>
  <si>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</si>
  <si>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</si>
  <si>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</si>
  <si>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</si>
  <si>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</si>
  <si>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</si>
  <si>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</si>
  <si>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</si>
  <si>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</si>
  <si>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</si>
  <si>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</si>
  <si>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</si>
  <si>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</si>
  <si>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</si>
  <si>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</si>
  <si>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</si>
  <si>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</si>
  <si>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</si>
  <si>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</si>
  <si>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</si>
  <si>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</si>
  <si>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</si>
  <si>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</si>
  <si>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</si>
  <si>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</si>
  <si>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</si>
  <si>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</si>
  <si>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</si>
  <si>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</si>
  <si>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</si>
  <si>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</si>
  <si>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</si>
  <si>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</si>
  <si>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</si>
  <si>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</si>
  <si>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</si>
  <si>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</si>
  <si>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</si>
  <si>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</si>
  <si>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</si>
  <si>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</si>
  <si>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</si>
  <si>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</si>
  <si>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</si>
  <si>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</si>
  <si>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</si>
  <si>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</si>
  <si>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</si>
  <si>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</si>
  <si>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</si>
  <si>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</si>
  <si>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</si>
  <si>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</si>
  <si>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</si>
  <si>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</si>
  <si>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</si>
  <si>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</si>
  <si>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</si>
  <si>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</si>
  <si>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</si>
  <si>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</si>
  <si>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</si>
  <si>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</si>
  <si>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</si>
  <si>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</si>
  <si>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</si>
  <si>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</si>
  <si>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</si>
  <si>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</si>
  <si>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</si>
  <si>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</si>
  <si>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</si>
  <si>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</si>
  <si>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</si>
  <si>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</si>
  <si>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</si>
  <si>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</si>
  <si>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</si>
  <si>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</si>
  <si>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</si>
  <si>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</si>
  <si>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</si>
  <si>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</si>
  <si>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</si>
  <si>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</si>
  <si>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</si>
  <si>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</si>
  <si>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</si>
  <si>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</si>
  <si>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</si>
  <si>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</si>
  <si>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</si>
  <si>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</si>
  <si>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</si>
  <si>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</si>
  <si>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</si>
  <si>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</si>
  <si>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</si>
  <si>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</si>
  <si>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</si>
  <si>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</si>
  <si>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</si>
  <si>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</si>
  <si>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</si>
  <si>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</si>
  <si>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</si>
  <si>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</si>
  <si>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</si>
  <si>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</si>
  <si>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</si>
  <si>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</si>
  <si>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</si>
  <si>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</si>
  <si>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</si>
  <si>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</si>
  <si>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</si>
  <si>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</si>
  <si>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</si>
  <si>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</si>
  <si>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</si>
  <si>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</si>
  <si>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</si>
  <si>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</si>
  <si>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</si>
  <si>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</si>
  <si>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</si>
  <si>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</si>
  <si>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</si>
  <si>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</si>
  <si>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</si>
  <si>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</si>
  <si>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</si>
  <si>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</si>
  <si>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</si>
  <si>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</si>
  <si>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</si>
  <si>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</si>
  <si>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</si>
  <si>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</si>
  <si>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</si>
  <si>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</si>
  <si>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</si>
  <si>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</si>
  <si>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</si>
  <si>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</si>
  <si>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</si>
  <si>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</si>
  <si>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</si>
  <si>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</si>
  <si>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</si>
  <si>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</si>
  <si>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</si>
  <si>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</si>
  <si>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</si>
  <si>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</si>
  <si>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</si>
  <si>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</si>
  <si>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</si>
  <si>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</si>
  <si>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</si>
  <si>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</si>
  <si>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</si>
  <si>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</si>
  <si>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</si>
  <si>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</si>
  <si>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</si>
  <si>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</si>
  <si>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</si>
  <si>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</si>
  <si>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</si>
  <si>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</si>
  <si>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</si>
  <si>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</si>
  <si>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</si>
  <si>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</si>
  <si>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</si>
  <si>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</si>
  <si>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</si>
  <si>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</si>
  <si>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</si>
  <si>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</si>
  <si>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</si>
  <si>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</si>
  <si>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</si>
  <si>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</si>
  <si>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</si>
  <si>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</si>
  <si>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</si>
  <si>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</si>
  <si>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</si>
  <si>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</si>
  <si>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</si>
  <si>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</si>
  <si>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</si>
  <si>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</si>
  <si>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</si>
  <si>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</si>
  <si>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</si>
  <si>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</si>
  <si>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</si>
  <si>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</si>
  <si>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</si>
  <si>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</si>
  <si>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</si>
  <si>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</si>
  <si>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</si>
  <si>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</si>
  <si>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</si>
  <si>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</si>
  <si>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</si>
  <si>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</si>
  <si>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</si>
  <si>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</si>
  <si>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</si>
  <si>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</si>
  <si>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</si>
  <si>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</si>
  <si>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</si>
  <si>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</si>
  <si>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</si>
  <si>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</si>
  <si>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</si>
  <si>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</si>
  <si>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</si>
  <si>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</si>
  <si>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</si>
  <si>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</si>
  <si>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</si>
  <si>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</si>
  <si>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</si>
  <si>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</si>
  <si>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</si>
  <si>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</si>
  <si>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</si>
  <si>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</si>
  <si>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</si>
  <si>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</si>
  <si>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</si>
  <si>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</si>
  <si>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</si>
  <si>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</si>
  <si>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</si>
  <si>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</si>
  <si>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</si>
  <si>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</si>
  <si>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</si>
  <si>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</si>
  <si>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</si>
  <si>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</si>
  <si>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</si>
  <si>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</si>
  <si>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</si>
  <si>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</si>
  <si>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</si>
  <si>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</si>
  <si>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</si>
  <si>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</si>
  <si>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</si>
  <si>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</si>
  <si>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</si>
  <si>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</si>
  <si>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</si>
  <si>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</si>
  <si>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</si>
  <si>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</si>
  <si>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</si>
  <si>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</si>
  <si>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</si>
  <si>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</si>
  <si>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</si>
  <si>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</si>
  <si>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</si>
  <si>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</si>
  <si>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</si>
  <si>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</si>
  <si>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</si>
  <si>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</si>
  <si>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</si>
  <si>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</si>
  <si>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</si>
  <si>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</si>
  <si>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</si>
  <si>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</si>
  <si>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</si>
  <si>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</si>
  <si>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</si>
  <si>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</si>
  <si>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</si>
  <si>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</si>
  <si>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</si>
  <si>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</si>
  <si>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</si>
  <si>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</si>
  <si>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</si>
  <si>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</si>
  <si>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</si>
  <si>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</si>
  <si>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</si>
  <si>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</si>
  <si>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</si>
  <si>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</si>
  <si>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</si>
  <si>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</si>
  <si>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</si>
  <si>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</si>
  <si>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</si>
  <si>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</si>
  <si>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</si>
  <si>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</si>
  <si>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</si>
  <si>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</si>
  <si>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</si>
  <si>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</si>
  <si>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</si>
  <si>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</si>
  <si>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</si>
  <si>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</si>
  <si>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</si>
  <si>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</si>
  <si>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</si>
  <si>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</si>
  <si>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</si>
  <si>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</si>
  <si>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</si>
  <si>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</si>
  <si>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</si>
  <si>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</si>
  <si>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</si>
  <si>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</si>
  <si>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</si>
  <si>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</si>
  <si>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</si>
  <si>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</si>
  <si>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</si>
  <si>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</si>
  <si>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</si>
  <si>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</si>
  <si>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</si>
  <si>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</si>
  <si>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</si>
  <si>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</si>
  <si>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</si>
  <si>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</si>
  <si>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</si>
  <si>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</si>
  <si>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</si>
  <si>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</si>
  <si>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</si>
  <si>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</si>
  <si>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</si>
  <si>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</si>
  <si>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</si>
  <si>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</si>
  <si>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</si>
  <si>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</si>
  <si>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</si>
  <si>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</si>
  <si>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</si>
  <si>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</si>
  <si>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</si>
  <si>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</si>
  <si>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</si>
  <si>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</si>
  <si>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</si>
  <si>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</si>
  <si>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</si>
  <si>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</si>
  <si>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</si>
  <si>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</si>
  <si>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</si>
  <si>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</si>
  <si>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</si>
  <si>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</si>
  <si>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</si>
  <si>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</si>
  <si>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</si>
  <si>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</si>
  <si>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</si>
  <si>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</si>
  <si>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</si>
  <si>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</si>
  <si>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</si>
  <si>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</si>
  <si>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</si>
  <si>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</si>
  <si>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</si>
  <si>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</si>
  <si>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</si>
  <si>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</si>
  <si>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</si>
  <si>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</si>
  <si>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</si>
  <si>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</si>
  <si>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</si>
  <si>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</si>
  <si>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</si>
  <si>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</si>
  <si>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</si>
  <si>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</si>
  <si>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</si>
  <si>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</si>
  <si>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</si>
  <si>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</si>
  <si>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</si>
  <si>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</si>
  <si>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</si>
  <si>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</si>
  <si>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</si>
  <si>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</si>
  <si>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</si>
  <si>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</si>
  <si>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</si>
  <si>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</si>
  <si>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</si>
  <si>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</si>
  <si>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</si>
  <si>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</si>
  <si>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</si>
  <si>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</si>
  <si>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</si>
  <si>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</si>
  <si>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</si>
  <si>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</si>
  <si>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</si>
  <si>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</si>
  <si>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</si>
  <si>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</si>
  <si>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</si>
  <si>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</si>
  <si>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</si>
  <si>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</si>
  <si>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</si>
  <si>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</si>
  <si>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</si>
  <si>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</si>
  <si>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</si>
  <si>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</si>
  <si>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</si>
  <si>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</si>
  <si>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</si>
  <si>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</si>
  <si>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</si>
  <si>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</si>
  <si>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</si>
  <si>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</si>
  <si>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</si>
  <si>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</si>
  <si>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</si>
  <si>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</si>
  <si>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</si>
  <si>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</si>
  <si>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</si>
  <si>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</si>
  <si>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</si>
  <si>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</si>
  <si>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</si>
  <si>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</si>
  <si>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</si>
  <si>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</si>
  <si>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</si>
  <si>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</si>
  <si>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</si>
  <si>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</si>
  <si>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</si>
  <si>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</si>
  <si>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</si>
  <si>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</si>
  <si>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</si>
  <si>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</si>
  <si>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</si>
  <si>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</si>
  <si>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</si>
  <si>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</si>
  <si>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</si>
  <si>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</si>
  <si>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</si>
  <si>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</si>
  <si>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</si>
  <si>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</si>
  <si>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</si>
  <si>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</si>
  <si>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</si>
  <si>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</si>
  <si>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</si>
  <si>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</si>
  <si>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</si>
  <si>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</si>
  <si>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</si>
  <si>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</si>
  <si>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</si>
  <si>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</si>
  <si>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</si>
  <si>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</si>
  <si>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</si>
  <si>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</si>
  <si>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</si>
  <si>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</si>
  <si>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</si>
  <si>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</si>
  <si>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</si>
  <si>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</si>
  <si>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</si>
  <si>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</si>
  <si>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</si>
  <si>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</si>
  <si>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</si>
  <si>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</si>
  <si>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</si>
  <si>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</si>
  <si>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</si>
  <si>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</si>
  <si>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</si>
  <si>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</si>
  <si>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</si>
  <si>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</si>
  <si>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</si>
  <si>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</si>
  <si>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</si>
  <si>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</si>
  <si>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</si>
  <si>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</si>
  <si>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</si>
  <si>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</si>
  <si>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</si>
  <si>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</si>
  <si>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</si>
  <si>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</si>
  <si>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</si>
  <si>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</si>
  <si>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</si>
  <si>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</si>
  <si>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</si>
  <si>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</si>
  <si>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</si>
  <si>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</si>
  <si>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</si>
  <si>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</si>
  <si>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</si>
  <si>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</si>
  <si>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</si>
  <si>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</si>
  <si>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</si>
  <si>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</si>
  <si>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</si>
  <si>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</si>
  <si>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</si>
  <si>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</si>
  <si>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</si>
  <si>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</si>
  <si>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</si>
  <si>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</si>
  <si>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</si>
  <si>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</si>
  <si>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</si>
  <si>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</si>
  <si>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</si>
  <si>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</si>
  <si>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</si>
  <si>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</si>
  <si>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</si>
  <si>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</si>
  <si>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</si>
  <si>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</si>
  <si>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</si>
  <si>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</si>
  <si>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</si>
  <si>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</si>
  <si>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</si>
  <si>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</si>
  <si>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</si>
  <si>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</si>
  <si>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</si>
  <si>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</si>
  <si>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</si>
  <si>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</si>
  <si>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</si>
  <si>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</si>
  <si>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</si>
  <si>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</si>
  <si>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</si>
  <si>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</si>
  <si>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</si>
  <si>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</si>
  <si>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</si>
  <si>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</si>
  <si>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</si>
  <si>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</si>
  <si>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</si>
  <si>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</si>
  <si>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</si>
  <si>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</si>
  <si>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</si>
  <si>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</si>
  <si>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</si>
  <si>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</si>
  <si>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</si>
  <si>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</si>
  <si>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</si>
  <si>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</si>
  <si>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</si>
  <si>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</si>
  <si>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</si>
  <si>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</si>
  <si>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</si>
  <si>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</si>
  <si>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</si>
  <si>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</si>
  <si>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</si>
  <si>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</si>
  <si>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</si>
  <si>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</si>
  <si>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</si>
  <si>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</si>
  <si>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</si>
  <si>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</si>
  <si>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</si>
  <si>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</si>
  <si>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</si>
  <si>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</si>
  <si>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</si>
  <si>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</si>
  <si>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</si>
  <si>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</si>
  <si>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</si>
  <si>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</si>
  <si>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</si>
  <si>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</si>
  <si>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</si>
  <si>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</si>
  <si>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</si>
  <si>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</si>
  <si>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</si>
  <si>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</si>
  <si>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</si>
  <si>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</si>
  <si>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</si>
  <si>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</si>
  <si>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</si>
  <si>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</si>
  <si>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</si>
  <si>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</si>
  <si>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</si>
  <si>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</si>
  <si>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</si>
  <si>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</si>
  <si>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</si>
  <si>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</si>
  <si>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</si>
  <si>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</si>
  <si>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</si>
  <si>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</si>
  <si>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</si>
  <si>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</si>
  <si>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</si>
  <si>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</si>
  <si>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</si>
  <si>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</si>
  <si>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</si>
  <si>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</si>
  <si>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</si>
  <si>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</si>
  <si>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</si>
  <si>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</si>
  <si>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</si>
  <si>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</si>
  <si>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</si>
  <si>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</si>
  <si>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</si>
  <si>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</si>
  <si>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</si>
  <si>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</si>
  <si>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</si>
  <si>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</si>
  <si>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</si>
  <si>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</si>
  <si>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</si>
  <si>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</si>
  <si>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</si>
  <si>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</si>
  <si>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</si>
  <si>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</si>
  <si>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</si>
  <si>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</si>
  <si>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</si>
  <si>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</si>
  <si>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</si>
  <si>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</si>
  <si>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</si>
  <si>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</si>
  <si>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</si>
  <si>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</si>
  <si>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</si>
  <si>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</si>
  <si>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</si>
  <si>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</si>
  <si>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</si>
  <si>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</si>
  <si>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</si>
  <si>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</si>
  <si>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</si>
  <si>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</si>
  <si>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</si>
  <si>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</si>
  <si>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</si>
  <si>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</si>
  <si>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</si>
  <si>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</si>
  <si>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</si>
  <si>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</si>
  <si>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</si>
  <si>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</si>
  <si>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</si>
  <si>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</si>
  <si>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</si>
  <si>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</si>
  <si>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</si>
  <si>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</si>
  <si>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</si>
  <si>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</si>
  <si>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</si>
  <si>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</si>
  <si>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</si>
  <si>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</si>
  <si>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</si>
  <si>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</si>
  <si>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</si>
  <si>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</si>
  <si>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</si>
  <si>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</si>
  <si>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</si>
  <si>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</si>
  <si>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</si>
  <si>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</si>
  <si>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</si>
  <si>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</si>
  <si>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</si>
  <si>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</si>
  <si>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</si>
  <si>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</si>
  <si>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</si>
  <si>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</si>
  <si>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</si>
  <si>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</si>
  <si>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</si>
  <si>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</si>
  <si>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</si>
  <si>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</si>
  <si>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</si>
  <si>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</si>
  <si>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</si>
  <si>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</si>
  <si>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</si>
  <si>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</si>
  <si>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</si>
  <si>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</si>
  <si>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</si>
  <si>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</si>
  <si>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</si>
  <si>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</si>
  <si>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</si>
  <si>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</si>
  <si>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</si>
  <si>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</si>
  <si>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</si>
  <si>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</si>
  <si>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</si>
  <si>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</si>
  <si>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</si>
  <si>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</si>
  <si>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</si>
  <si>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</si>
  <si>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</si>
  <si>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</si>
  <si>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</si>
  <si>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</si>
  <si>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</si>
  <si>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</si>
  <si>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</si>
  <si>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</si>
  <si>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</si>
  <si>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</si>
  <si>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</si>
  <si>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</si>
  <si>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</si>
  <si>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</si>
  <si>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</si>
  <si>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</si>
  <si>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</si>
  <si>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</si>
  <si>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</si>
  <si>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</si>
  <si>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</si>
  <si>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</si>
  <si>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</si>
  <si>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</si>
  <si>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</si>
  <si>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</si>
  <si>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</si>
  <si>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</si>
  <si>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</si>
  <si>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</si>
  <si>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</si>
  <si>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</si>
  <si>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</si>
  <si>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</si>
  <si>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</si>
  <si>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</si>
  <si>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</si>
  <si>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</si>
  <si>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</si>
  <si>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</si>
  <si>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</si>
  <si>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</si>
  <si>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</si>
  <si>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</si>
  <si>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</si>
  <si>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</si>
  <si>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</si>
  <si>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</si>
  <si>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</si>
  <si>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</si>
  <si>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</si>
  <si>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</si>
  <si>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</si>
  <si>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</si>
  <si>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</si>
  <si>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</si>
  <si>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</si>
  <si>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</si>
  <si>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</si>
  <si>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</si>
  <si>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</si>
  <si>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</si>
  <si>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</si>
  <si>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</si>
  <si>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</si>
  <si>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</si>
  <si>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</si>
  <si>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</si>
  <si>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</si>
  <si>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</si>
  <si>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</si>
  <si>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</si>
  <si>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</si>
  <si>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</si>
  <si>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</si>
  <si>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</si>
  <si>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</si>
  <si>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</si>
  <si>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</si>
  <si>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</si>
  <si>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</si>
  <si>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</si>
  <si>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</si>
  <si>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</si>
  <si>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</si>
  <si>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</si>
  <si>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</si>
  <si>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</si>
  <si>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</si>
  <si>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</si>
  <si>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</si>
  <si>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</si>
  <si>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</si>
  <si>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</si>
  <si>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</si>
  <si>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</si>
  <si>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</si>
  <si>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</si>
  <si>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</si>
  <si>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</si>
  <si>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</si>
  <si>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</si>
  <si>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</si>
  <si>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</si>
  <si>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</si>
  <si>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</si>
  <si>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</si>
  <si>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</si>
  <si>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</si>
  <si>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</si>
  <si>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</si>
  <si>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</si>
  <si>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</si>
  <si>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</si>
  <si>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</si>
  <si>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</si>
  <si>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</si>
  <si>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</si>
  <si>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</si>
  <si>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</si>
  <si>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</si>
  <si>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</si>
  <si>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</si>
  <si>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</si>
  <si>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</si>
  <si>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</si>
  <si>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</si>
  <si>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</si>
  <si>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</si>
  <si>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</si>
  <si>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</si>
  <si>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</si>
  <si>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</si>
  <si>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</si>
  <si>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</si>
  <si>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</si>
  <si>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</si>
  <si>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</si>
  <si>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</si>
  <si>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</si>
  <si>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</si>
  <si>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</si>
  <si>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</si>
  <si>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</si>
  <si>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</si>
  <si>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</si>
  <si>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</si>
  <si>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</si>
  <si>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</si>
  <si>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</si>
  <si>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</si>
  <si>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</si>
  <si>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</si>
  <si>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</si>
  <si>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</si>
  <si>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</si>
  <si>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</si>
  <si>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</si>
  <si>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</si>
  <si>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</si>
  <si>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</si>
  <si>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</si>
  <si>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</si>
  <si>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</si>
  <si>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</si>
  <si>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</si>
  <si>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</si>
  <si>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</si>
  <si>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</si>
  <si>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</si>
  <si>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</si>
  <si>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</si>
  <si>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</si>
  <si>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</si>
  <si>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</si>
  <si>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</si>
  <si>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</si>
  <si>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</si>
  <si>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</si>
  <si>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</si>
  <si>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</si>
  <si>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</si>
  <si>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</si>
  <si>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</si>
  <si>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</si>
  <si>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</si>
  <si>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</si>
  <si>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</si>
  <si>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</si>
  <si>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</si>
  <si>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</si>
  <si>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</si>
  <si>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</si>
  <si>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</si>
  <si>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</si>
  <si>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</si>
  <si>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</si>
  <si>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</si>
  <si>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</si>
  <si>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</si>
  <si>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</si>
  <si>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</si>
  <si>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</si>
  <si>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</si>
  <si>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</si>
  <si>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</si>
  <si>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</si>
  <si>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</si>
  <si>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</si>
  <si>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</si>
  <si>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</si>
  <si>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</si>
  <si>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</si>
  <si>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</si>
  <si>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</si>
  <si>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</si>
  <si>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</si>
  <si>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</si>
  <si>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</si>
  <si>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</si>
  <si>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</si>
  <si>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</si>
  <si>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</si>
  <si>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</si>
  <si>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</si>
  <si>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</si>
  <si>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</si>
  <si>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</si>
  <si>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</si>
  <si>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</si>
  <si>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</si>
  <si>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</si>
  <si>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</si>
  <si>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</si>
  <si>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</si>
  <si>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</si>
  <si>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</si>
  <si>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</si>
  <si>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</si>
  <si>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</si>
  <si>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</si>
  <si>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</si>
  <si>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</si>
  <si>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</si>
  <si>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</si>
  <si>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</si>
  <si>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</si>
  <si>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</si>
  <si>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</si>
  <si>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</si>
  <si>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</si>
  <si>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</si>
  <si>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</si>
  <si>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</si>
  <si>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</si>
  <si>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</si>
  <si>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</si>
  <si>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</si>
  <si>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</si>
  <si>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</si>
  <si>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</si>
  <si>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</si>
  <si>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</si>
  <si>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</si>
  <si>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</si>
  <si>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</si>
  <si>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</si>
  <si>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</si>
  <si>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</si>
  <si>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</si>
  <si>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</si>
  <si>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</si>
  <si>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</si>
  <si>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</si>
  <si>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</si>
  <si>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</si>
  <si>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</si>
  <si>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</si>
  <si>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</si>
  <si>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</si>
  <si>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</si>
  <si>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</si>
  <si>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</si>
  <si>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</si>
  <si>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</si>
  <si>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</si>
  <si>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</si>
  <si>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</si>
  <si>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</si>
  <si>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</si>
  <si>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</si>
  <si>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</si>
  <si>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</si>
  <si>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</si>
  <si>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</si>
  <si>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</si>
  <si>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</si>
  <si>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</si>
  <si>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</si>
  <si>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</si>
  <si>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</si>
  <si>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</si>
  <si>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</si>
  <si>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</si>
  <si>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</si>
  <si>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</si>
  <si>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</si>
  <si>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</si>
  <si>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</si>
  <si>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</si>
  <si>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</si>
  <si>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</si>
  <si>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</si>
  <si>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</si>
  <si>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</si>
  <si>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</si>
  <si>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</si>
  <si>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</si>
  <si>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</si>
  <si>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</si>
  <si>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</si>
  <si>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</si>
  <si>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</si>
  <si>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</si>
  <si>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</si>
  <si>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</si>
  <si>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</si>
  <si>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</si>
  <si>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</si>
  <si>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</si>
  <si>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</si>
  <si>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</si>
  <si>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</si>
  <si>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</si>
  <si>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</si>
  <si>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</si>
  <si>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</si>
  <si>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</si>
  <si>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</si>
  <si>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</si>
  <si>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</si>
  <si>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</si>
  <si>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</si>
  <si>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</si>
  <si>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</si>
  <si>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</si>
  <si>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</si>
  <si>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</si>
  <si>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</si>
  <si>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</si>
  <si>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</si>
  <si>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</si>
  <si>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</si>
  <si>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</si>
  <si>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</si>
  <si>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</si>
  <si>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</si>
  <si>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</si>
  <si>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</si>
  <si>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</si>
  <si>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</si>
  <si>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</si>
  <si>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</si>
  <si>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</si>
  <si>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</si>
  <si>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</si>
  <si>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</si>
  <si>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</si>
  <si>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</si>
  <si>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</si>
  <si>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</si>
  <si>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</si>
  <si>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</si>
  <si>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</si>
  <si>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</si>
  <si>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</si>
  <si>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</si>
  <si>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</si>
  <si>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</si>
  <si>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</si>
  <si>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</si>
  <si>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</si>
  <si>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</si>
  <si>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</si>
  <si>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</si>
  <si>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</si>
  <si>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</si>
  <si>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</si>
  <si>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</si>
  <si>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</si>
  <si>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</si>
  <si>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</si>
  <si>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</si>
  <si>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</si>
  <si>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</si>
  <si>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</si>
  <si>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</si>
  <si>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</si>
  <si>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</si>
  <si>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</si>
  <si>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</si>
  <si>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</si>
  <si>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</si>
  <si>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</si>
  <si>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</si>
  <si>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</si>
  <si>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</si>
  <si>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</si>
  <si>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</si>
  <si>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</si>
  <si>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</si>
  <si>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</si>
  <si>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</si>
  <si>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</si>
  <si>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</si>
  <si>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</si>
  <si>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</si>
  <si>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</si>
  <si>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</si>
  <si>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</si>
  <si>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</si>
  <si>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</si>
  <si>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</si>
  <si>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</si>
  <si>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</si>
  <si>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</si>
  <si>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</si>
  <si>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</si>
  <si>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</si>
  <si>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</si>
  <si>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</si>
  <si>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</si>
  <si>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</si>
  <si>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</si>
  <si>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</si>
  <si>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</si>
  <si>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</si>
  <si>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</si>
  <si>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</si>
  <si>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</si>
  <si>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</si>
  <si>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</si>
  <si>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</si>
  <si>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</si>
  <si>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</si>
  <si>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</si>
  <si>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</si>
  <si>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</si>
  <si>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</si>
  <si>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</si>
  <si>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</si>
  <si>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</si>
  <si>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</si>
  <si>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</si>
  <si>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</si>
  <si>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</si>
  <si>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</si>
  <si>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</si>
  <si>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</si>
  <si>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</si>
  <si>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</si>
  <si>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</si>
  <si>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</si>
  <si>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</si>
  <si>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</si>
  <si>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</si>
  <si>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</si>
  <si>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</si>
  <si>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</si>
  <si>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</si>
  <si>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</si>
  <si>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</si>
  <si>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</si>
  <si>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</si>
  <si>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</si>
  <si>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</si>
  <si>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</si>
  <si>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</si>
  <si>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</si>
  <si>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</si>
  <si>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</si>
  <si>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</si>
  <si>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</si>
  <si>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</si>
  <si>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</si>
  <si>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</si>
  <si>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</si>
  <si>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</si>
  <si>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</si>
  <si>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</si>
  <si>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</si>
  <si>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</si>
  <si>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</si>
  <si>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</si>
  <si>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</si>
  <si>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</si>
  <si>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</si>
  <si>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</si>
  <si>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</si>
  <si>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</si>
  <si>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</si>
  <si>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</si>
  <si>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</si>
  <si>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</si>
  <si>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</si>
  <si>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</si>
  <si>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</si>
  <si>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</si>
  <si>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</si>
  <si>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</si>
  <si>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</si>
  <si>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</si>
  <si>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</si>
  <si>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</si>
  <si>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</si>
  <si>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</si>
  <si>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</si>
  <si>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</si>
  <si>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</si>
  <si>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</si>
  <si>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</si>
  <si>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</si>
  <si>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</si>
  <si>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</si>
  <si>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</si>
  <si>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</si>
  <si>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</si>
  <si>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</si>
  <si>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</si>
  <si>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</si>
  <si>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</si>
  <si>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</si>
  <si>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</si>
  <si>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</si>
  <si>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</si>
  <si>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</si>
  <si>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</si>
  <si>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</si>
  <si>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</si>
  <si>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</si>
  <si>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</si>
  <si>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</si>
  <si>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</si>
  <si>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</si>
  <si>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</si>
  <si>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</si>
  <si>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</si>
  <si>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</si>
  <si>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</si>
  <si>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</si>
  <si>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</si>
  <si>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</si>
  <si>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</si>
  <si>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</si>
  <si>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</si>
  <si>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</si>
  <si>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</si>
  <si>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</si>
  <si>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</si>
  <si>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</si>
  <si>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</si>
  <si>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</si>
  <si>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</si>
  <si>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</si>
  <si>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</si>
  <si>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</si>
  <si>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</si>
  <si>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</si>
  <si>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</si>
  <si>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</si>
  <si>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</si>
  <si>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</si>
  <si>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</si>
  <si>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</si>
  <si>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</si>
  <si>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</si>
  <si>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</si>
  <si>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</si>
  <si>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</si>
  <si>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</si>
  <si>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</si>
  <si>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</si>
  <si>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</si>
  <si>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</si>
  <si>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</si>
  <si>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</si>
  <si>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</si>
  <si>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</si>
  <si>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</si>
  <si>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</si>
  <si>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</si>
  <si>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</si>
  <si>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</si>
  <si>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</si>
  <si>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</si>
  <si>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</si>
  <si>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</si>
  <si>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</si>
  <si>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</si>
  <si>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</si>
  <si>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</si>
  <si>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</si>
  <si>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</si>
  <si>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</si>
  <si>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</si>
  <si>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</si>
  <si>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</si>
  <si>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</si>
  <si>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</si>
  <si>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</si>
  <si>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</si>
  <si>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</si>
  <si>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</si>
  <si>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</si>
  <si>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</si>
  <si>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</si>
  <si>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</si>
  <si>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</si>
  <si>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</si>
  <si>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</si>
  <si>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</si>
  <si>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</si>
  <si>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</si>
  <si>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</si>
  <si>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</si>
  <si>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</si>
  <si>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</si>
  <si>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</si>
  <si>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</si>
  <si>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</si>
  <si>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</si>
  <si>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</si>
  <si>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</si>
  <si>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</si>
  <si>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</si>
  <si>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</si>
  <si>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</si>
  <si>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</si>
  <si>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</si>
  <si>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</si>
  <si>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</si>
  <si>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</si>
  <si>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</si>
  <si>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</si>
  <si>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</si>
  <si>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</si>
  <si>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</si>
  <si>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</si>
  <si>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</si>
  <si>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</si>
  <si>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</si>
  <si>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</si>
  <si>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</si>
  <si>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</si>
  <si>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</si>
  <si>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</si>
  <si>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</si>
  <si>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</si>
  <si>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</si>
  <si>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</si>
  <si>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</si>
  <si>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</si>
  <si>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</si>
  <si>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</si>
  <si>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</si>
  <si>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</si>
  <si>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</si>
  <si>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</si>
  <si>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</si>
  <si>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</si>
  <si>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</si>
  <si>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</si>
  <si>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</si>
  <si>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</si>
  <si>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</si>
  <si>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</si>
  <si>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</si>
  <si>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</si>
  <si>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</si>
  <si>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</si>
  <si>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</si>
  <si>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</si>
  <si>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</si>
  <si>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</si>
  <si>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</si>
  <si>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</si>
  <si>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</si>
  <si>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</si>
  <si>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</si>
  <si>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</si>
  <si>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</si>
  <si>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</si>
  <si>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</si>
  <si>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</si>
  <si>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</si>
  <si>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</si>
  <si>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</si>
  <si>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</si>
  <si>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</si>
  <si>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</si>
  <si>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</si>
  <si>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</si>
  <si>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</si>
  <si>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</si>
  <si>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</si>
  <si>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</si>
  <si>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</si>
  <si>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</si>
  <si>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</si>
  <si>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</si>
  <si>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</si>
  <si>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</si>
  <si>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</si>
  <si>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</si>
  <si>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</si>
  <si>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</si>
  <si>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</si>
  <si>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</si>
  <si>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</si>
  <si>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</si>
  <si>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</si>
  <si>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</si>
  <si>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</si>
  <si>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</si>
  <si>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</si>
  <si>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</si>
  <si>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</si>
  <si>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</si>
  <si>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</si>
  <si>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</si>
  <si>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</si>
  <si>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</si>
  <si>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</si>
  <si>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</si>
  <si>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</si>
  <si>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</si>
  <si>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</si>
  <si>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</si>
  <si>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</si>
  <si>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</si>
  <si>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</si>
  <si>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</si>
  <si>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</si>
  <si>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</si>
  <si>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</si>
  <si>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</si>
  <si>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</si>
  <si>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</si>
  <si>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</si>
  <si>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</si>
  <si>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</si>
  <si>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</si>
  <si>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</si>
  <si>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</si>
  <si>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</si>
  <si>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</si>
  <si>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</si>
  <si>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</si>
  <si>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</si>
  <si>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</si>
  <si>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</si>
  <si>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</si>
  <si>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</si>
  <si>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</si>
  <si>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</si>
  <si>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</si>
  <si>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</si>
  <si>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</si>
  <si>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</si>
  <si>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</si>
  <si>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</si>
  <si>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</si>
  <si>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</si>
  <si>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</si>
  <si>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</si>
  <si>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</si>
  <si>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</si>
  <si>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</si>
  <si>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</si>
  <si>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</si>
  <si>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</si>
  <si>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</si>
  <si>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</si>
  <si>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</si>
  <si>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</si>
  <si>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</si>
  <si>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</si>
  <si>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</si>
  <si>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</si>
  <si>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</si>
  <si>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</si>
  <si>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</si>
  <si>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</si>
  <si>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</si>
  <si>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</si>
  <si>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</si>
  <si>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</si>
  <si>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</si>
  <si>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</si>
  <si>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</si>
  <si>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</si>
  <si>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</si>
  <si>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</si>
  <si>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</si>
  <si>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</si>
  <si>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</si>
  <si>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</si>
  <si>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</si>
  <si>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</si>
  <si>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</si>
  <si>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</si>
  <si>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</si>
  <si>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</si>
  <si>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</si>
  <si>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</si>
  <si>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</si>
  <si>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</si>
  <si>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</si>
  <si>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</si>
  <si>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</si>
  <si>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</si>
  <si>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</si>
  <si>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</si>
  <si>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</si>
  <si>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</si>
  <si>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</si>
  <si>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</si>
  <si>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</si>
  <si>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</si>
  <si>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</si>
  <si>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</si>
  <si>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</si>
  <si>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</si>
  <si>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</si>
  <si>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</si>
  <si>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</si>
  <si>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</si>
  <si>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</si>
  <si>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</si>
  <si>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</si>
  <si>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</si>
  <si>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</si>
  <si>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</si>
  <si>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</si>
  <si>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</si>
  <si>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</si>
  <si>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</si>
  <si>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</si>
  <si>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</si>
  <si>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</si>
  <si>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</si>
  <si>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</si>
  <si>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</si>
  <si>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</si>
  <si>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</si>
  <si>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</si>
  <si>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</si>
  <si>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</si>
  <si>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</si>
  <si>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</si>
  <si>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</si>
  <si>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</si>
  <si>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</si>
  <si>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</si>
  <si>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</si>
  <si>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</si>
  <si>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</si>
  <si>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</si>
  <si>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</si>
  <si>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</si>
  <si>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</si>
  <si>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</si>
  <si>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</si>
  <si>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</si>
  <si>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</si>
  <si>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</si>
  <si>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</si>
  <si>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</si>
  <si>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</si>
  <si>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</si>
  <si>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</si>
  <si>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</si>
  <si>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</si>
  <si>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</si>
  <si>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</si>
  <si>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</si>
  <si>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</si>
  <si>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</si>
  <si>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</si>
  <si>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</si>
  <si>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</si>
  <si>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</si>
  <si>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</si>
  <si>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</si>
  <si>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</si>
  <si>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</si>
  <si>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</si>
  <si>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</si>
  <si>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</si>
  <si>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</si>
  <si>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</si>
  <si>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</si>
  <si>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</si>
  <si>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</si>
  <si>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</si>
  <si>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</si>
  <si>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</si>
  <si>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</si>
  <si>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</si>
  <si>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</si>
  <si>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</si>
  <si>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</si>
  <si>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</si>
  <si>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</si>
  <si>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</si>
  <si>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</si>
  <si>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</si>
  <si>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</si>
  <si>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</si>
  <si>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</si>
  <si>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</si>
  <si>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</si>
  <si>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</si>
  <si>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</si>
  <si>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</si>
  <si>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</si>
  <si>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</si>
  <si>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</si>
  <si>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</si>
  <si>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</si>
  <si>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</si>
  <si>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</si>
  <si>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</si>
  <si>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</si>
  <si>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</si>
  <si>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</si>
  <si>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</si>
  <si>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</si>
  <si>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</si>
  <si>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</si>
  <si>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</si>
  <si>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</si>
  <si>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</si>
  <si>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</si>
  <si>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</si>
  <si>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</si>
  <si>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</si>
  <si>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</si>
  <si>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</si>
  <si>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</si>
  <si>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</si>
  <si>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</si>
  <si>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</si>
  <si>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</si>
  <si>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</si>
  <si>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</si>
  <si>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</si>
  <si>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</si>
  <si>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</si>
  <si>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</si>
  <si>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</si>
  <si>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</si>
  <si>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</si>
  <si>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</si>
  <si>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</si>
  <si>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</si>
  <si>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</si>
  <si>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</si>
  <si>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</si>
  <si>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</si>
  <si>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</si>
  <si>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</si>
  <si>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</si>
  <si>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</si>
  <si>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</si>
  <si>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</si>
  <si>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</si>
  <si>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</si>
  <si>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</si>
  <si>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</si>
  <si>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</si>
  <si>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</si>
  <si>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</si>
  <si>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</si>
  <si>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</si>
  <si>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</si>
  <si>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</si>
  <si>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</si>
  <si>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</si>
  <si>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</si>
  <si>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</si>
  <si>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</si>
  <si>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</si>
  <si>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</si>
  <si>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</si>
  <si>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</si>
  <si>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</si>
  <si>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</si>
  <si>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</si>
  <si>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</si>
  <si>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</si>
  <si>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</si>
  <si>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</si>
  <si>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</si>
  <si>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</si>
  <si>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</si>
  <si>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</si>
  <si>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</si>
  <si>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</si>
  <si>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</si>
  <si>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</si>
  <si>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</si>
  <si>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</si>
  <si>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</si>
  <si>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</si>
  <si>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</si>
  <si>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</si>
  <si>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</si>
  <si>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</si>
  <si>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</si>
  <si>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</si>
  <si>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</si>
  <si>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</si>
  <si>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</si>
  <si>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</si>
  <si>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</si>
  <si>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</si>
  <si>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</si>
  <si>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</si>
  <si>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</si>
  <si>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</si>
  <si>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</si>
  <si>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</si>
  <si>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</si>
  <si>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</si>
  <si>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</si>
  <si>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</si>
  <si>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</si>
  <si>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</si>
  <si>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</si>
  <si>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</si>
  <si>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</si>
  <si>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</si>
  <si>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</si>
  <si>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</si>
  <si>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</si>
  <si>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</si>
  <si>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</si>
  <si>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</si>
  <si>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</si>
  <si>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</si>
  <si>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</si>
  <si>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</si>
  <si>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</si>
  <si>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</si>
  <si>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</si>
  <si>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</si>
  <si>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</si>
  <si>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</si>
  <si>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</si>
  <si>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</si>
  <si>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</si>
  <si>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</si>
  <si>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</si>
  <si>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</si>
  <si>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</si>
  <si>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</si>
  <si>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</si>
  <si>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</si>
  <si>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</si>
  <si>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</si>
  <si>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</si>
  <si>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</si>
  <si>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</si>
  <si>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</si>
  <si>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</si>
  <si>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</si>
  <si>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</si>
  <si>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</si>
  <si>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</si>
  <si>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</si>
  <si>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</si>
  <si>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</si>
  <si>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</si>
  <si>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</si>
  <si>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</si>
  <si>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</si>
  <si>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</si>
  <si>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</si>
  <si>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</si>
  <si>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</si>
  <si>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</si>
  <si>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</si>
  <si>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</si>
  <si>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</si>
  <si>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</si>
  <si>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</si>
  <si>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</si>
  <si>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</si>
  <si>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</si>
  <si>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</si>
  <si>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</si>
  <si>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</si>
  <si>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</si>
  <si>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</si>
  <si>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</si>
  <si>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</si>
  <si>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</si>
  <si>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</si>
  <si>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</si>
  <si>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</si>
  <si>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</si>
  <si>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</si>
  <si>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</si>
  <si>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</si>
  <si>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</si>
  <si>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</si>
  <si>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</si>
  <si>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</si>
  <si>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</si>
  <si>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</si>
  <si>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</si>
  <si>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</si>
  <si>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</si>
  <si>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</si>
  <si>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</si>
  <si>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</si>
  <si>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</si>
  <si>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</si>
  <si>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</si>
  <si>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</si>
  <si>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</si>
  <si>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</si>
  <si>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</si>
  <si>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</si>
  <si>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</si>
  <si>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</si>
  <si>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</si>
  <si>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</si>
  <si>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</si>
  <si>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</si>
  <si>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</si>
  <si>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</si>
  <si>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</si>
  <si>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</si>
  <si>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</si>
  <si>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</si>
  <si>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</si>
  <si>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</si>
  <si>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</si>
  <si>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</si>
  <si>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</si>
  <si>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</si>
  <si>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</si>
  <si>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</si>
  <si>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</si>
  <si>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</si>
  <si>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</si>
  <si>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</si>
  <si>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</si>
  <si>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</si>
  <si>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</si>
  <si>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</si>
  <si>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</si>
  <si>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</si>
  <si>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</si>
  <si>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</si>
  <si>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</si>
  <si>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</si>
  <si>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</si>
  <si>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</si>
  <si>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</si>
  <si>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</si>
  <si>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</si>
  <si>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</si>
  <si>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</si>
  <si>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</si>
  <si>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</si>
  <si>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</si>
  <si>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</si>
  <si>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</si>
  <si>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</si>
  <si>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</si>
  <si>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</si>
  <si>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</si>
  <si>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</si>
  <si>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</si>
  <si>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</si>
  <si>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</si>
  <si>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</si>
  <si>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</si>
  <si>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</si>
  <si>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</si>
  <si>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</si>
  <si>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</si>
  <si>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</si>
  <si>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</si>
  <si>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</si>
  <si>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</si>
  <si>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</si>
  <si>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</si>
  <si>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</si>
  <si>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</si>
  <si>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</si>
  <si>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</si>
  <si>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</si>
  <si>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</si>
  <si>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</si>
  <si>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</si>
  <si>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</si>
  <si>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</si>
  <si>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</si>
  <si>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</si>
  <si>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</si>
  <si>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</si>
  <si>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</si>
  <si>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</si>
  <si>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</si>
  <si>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</si>
  <si>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</si>
  <si>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</si>
  <si>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</si>
  <si>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</si>
  <si>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</si>
  <si>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</si>
  <si>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</si>
  <si>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</si>
  <si>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</si>
  <si>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</si>
  <si>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</si>
  <si>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</si>
  <si>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</si>
  <si>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</si>
  <si>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</si>
  <si>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</si>
  <si>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</si>
  <si>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</si>
  <si>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</si>
  <si>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</si>
  <si>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</si>
  <si>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</si>
  <si>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</si>
  <si>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</si>
  <si>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</si>
  <si>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</si>
  <si>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</si>
  <si>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</si>
  <si>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</si>
  <si>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</si>
  <si>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</si>
  <si>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</si>
  <si>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</si>
  <si>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</si>
  <si>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</si>
  <si>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</si>
  <si>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</si>
  <si>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</si>
  <si>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</si>
  <si>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</si>
  <si>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</si>
  <si>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</si>
  <si>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</si>
  <si>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</si>
  <si>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</si>
  <si>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</si>
  <si>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</si>
  <si>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</si>
  <si>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</si>
  <si>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</si>
  <si>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</si>
  <si>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</si>
  <si>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</si>
  <si>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</si>
  <si>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</si>
  <si>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</si>
  <si>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</si>
  <si>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</si>
  <si>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</si>
  <si>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</si>
  <si>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</si>
  <si>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</si>
  <si>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</si>
  <si>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</si>
  <si>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</si>
  <si>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</si>
  <si>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</si>
  <si>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</si>
  <si>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</si>
  <si>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</si>
  <si>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</si>
  <si>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</si>
  <si>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</si>
  <si>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</si>
  <si>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</si>
  <si>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</si>
  <si>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</si>
  <si>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</si>
  <si>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</si>
  <si>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</si>
  <si>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</si>
  <si>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</si>
  <si>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</si>
  <si>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</si>
  <si>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</si>
  <si>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</si>
  <si>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</si>
  <si>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</si>
  <si>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</si>
  <si>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</si>
  <si>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</si>
  <si>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</si>
  <si>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</si>
  <si>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</si>
  <si>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</si>
  <si>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</si>
  <si>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</si>
  <si>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</si>
  <si>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</si>
  <si>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</si>
  <si>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</si>
  <si>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</si>
  <si>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</si>
  <si>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</si>
  <si>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</si>
  <si>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</si>
  <si>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</si>
  <si>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</si>
  <si>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</si>
  <si>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</si>
  <si>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</si>
  <si>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</si>
  <si>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</si>
  <si>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</si>
  <si>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</si>
  <si>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</si>
  <si>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</si>
  <si>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</si>
  <si>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</si>
  <si>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</si>
  <si>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</si>
  <si>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</si>
  <si>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</si>
  <si>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</si>
  <si>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</si>
  <si>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</si>
  <si>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</si>
  <si>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</si>
  <si>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</si>
  <si>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</si>
  <si>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</si>
  <si>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</si>
  <si>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</si>
  <si>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</si>
  <si>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</si>
  <si>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</si>
  <si>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</si>
  <si>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</si>
  <si>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</si>
  <si>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</si>
  <si>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</si>
  <si>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</si>
  <si>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</si>
  <si>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</si>
  <si>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</si>
  <si>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</si>
  <si>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</si>
  <si>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</si>
  <si>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</si>
  <si>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</si>
  <si>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</si>
  <si>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</si>
  <si>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</si>
  <si>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</si>
  <si>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</si>
  <si>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</si>
  <si>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</si>
  <si>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</si>
  <si>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</si>
  <si>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</si>
  <si>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</si>
  <si>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</si>
  <si>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</si>
  <si>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</si>
  <si>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</si>
  <si>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</si>
  <si>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</si>
  <si>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</si>
  <si>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</si>
  <si>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</si>
  <si>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</si>
  <si>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</si>
  <si>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</si>
  <si>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</si>
  <si>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</si>
  <si>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</si>
  <si>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</si>
  <si>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</si>
  <si>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</si>
  <si>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</si>
  <si>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</si>
  <si>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</si>
  <si>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</si>
  <si>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</si>
  <si>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</si>
  <si>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</si>
  <si>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</si>
  <si>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</si>
  <si>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</si>
  <si>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</si>
  <si>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</si>
  <si>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</si>
  <si>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</si>
  <si>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</si>
  <si>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</si>
  <si>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</si>
  <si>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</si>
  <si>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</si>
  <si>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</si>
  <si>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</si>
  <si>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</si>
  <si>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</si>
  <si>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</si>
  <si>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</si>
  <si>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</si>
  <si>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</si>
  <si>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</si>
  <si>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</si>
  <si>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</si>
  <si>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</si>
  <si>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</si>
  <si>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</si>
  <si>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</si>
  <si>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</si>
  <si>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</si>
  <si>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</si>
  <si>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</si>
  <si>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</si>
  <si>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</si>
  <si>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</si>
  <si>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</si>
  <si>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</si>
  <si>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</si>
  <si>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</si>
  <si>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</si>
  <si>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</si>
  <si>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</si>
  <si>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</si>
  <si>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</si>
  <si>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</si>
  <si>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</si>
  <si>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</si>
  <si>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</si>
  <si>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</si>
  <si>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</si>
  <si>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</si>
  <si>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</si>
  <si>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</si>
  <si>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</si>
  <si>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</si>
  <si>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</si>
  <si>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</si>
  <si>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</si>
  <si>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</si>
  <si>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</si>
  <si>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</si>
  <si>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</si>
  <si>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</si>
  <si>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</si>
  <si>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</si>
  <si>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</si>
  <si>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</si>
  <si>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</si>
  <si>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</si>
  <si>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</si>
  <si>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</si>
  <si>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</si>
  <si>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</si>
  <si>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</si>
  <si>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</si>
  <si>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</si>
  <si>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</si>
  <si>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</si>
  <si>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</si>
  <si>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</si>
  <si>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</si>
  <si>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</si>
  <si>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</si>
  <si>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</si>
  <si>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</si>
  <si>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</si>
  <si>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</si>
  <si>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</si>
  <si>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</si>
  <si>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</si>
  <si>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</si>
  <si>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</si>
  <si>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</si>
  <si>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</si>
  <si>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</si>
  <si>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</si>
  <si>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</si>
  <si>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</si>
  <si>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</si>
  <si>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</si>
  <si>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</si>
  <si>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</si>
  <si>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</si>
  <si>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</si>
  <si>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</si>
  <si>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</si>
  <si>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</si>
  <si>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</si>
  <si>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</si>
  <si>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</si>
  <si>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</si>
  <si>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</si>
  <si>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</si>
  <si>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</si>
  <si>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</si>
  <si>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</si>
  <si>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</si>
  <si>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</si>
  <si>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</si>
  <si>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</si>
  <si>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</si>
  <si>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</si>
  <si>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</si>
  <si>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</si>
  <si>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</si>
  <si>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</si>
  <si>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</si>
  <si>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</si>
  <si>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</si>
  <si>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</si>
  <si>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</si>
  <si>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</si>
  <si>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</si>
  <si>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</si>
  <si>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</si>
  <si>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</si>
  <si>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</si>
  <si>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</si>
  <si>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</si>
  <si>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</si>
  <si>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</si>
  <si>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</si>
  <si>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</si>
  <si>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</si>
  <si>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</si>
  <si>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</si>
  <si>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</si>
  <si>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</si>
  <si>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</si>
  <si>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</si>
  <si>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</si>
  <si>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</si>
  <si>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</si>
  <si>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</si>
  <si>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</si>
  <si>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</si>
  <si>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</si>
  <si>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</si>
  <si>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</si>
  <si>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</si>
  <si>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</si>
  <si>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</si>
  <si>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</si>
  <si>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</si>
  <si>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</si>
  <si>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</si>
  <si>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</si>
  <si>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</si>
  <si>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</si>
  <si>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</si>
  <si>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</si>
  <si>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</si>
  <si>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</si>
  <si>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</si>
  <si>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</si>
  <si>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</si>
  <si>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</si>
  <si>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</si>
  <si>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</si>
  <si>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</si>
  <si>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</si>
  <si>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</si>
  <si>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</si>
  <si>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</si>
  <si>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</si>
  <si>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</si>
  <si>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</si>
  <si>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</si>
  <si>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</si>
  <si>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</si>
  <si>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</si>
  <si>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</si>
  <si>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</si>
  <si>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</si>
  <si>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</si>
  <si>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</si>
  <si>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</si>
  <si>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</si>
  <si>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</si>
  <si>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</si>
  <si>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</si>
  <si>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</si>
  <si>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</si>
  <si>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</si>
  <si>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</si>
  <si>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</si>
  <si>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</si>
  <si>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</si>
  <si>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</si>
  <si>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</si>
  <si>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</si>
  <si>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</si>
  <si>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</si>
  <si>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</si>
  <si>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</si>
  <si>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</si>
  <si>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</si>
  <si>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</si>
  <si>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</si>
  <si>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</si>
  <si>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</si>
  <si>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</si>
  <si>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</si>
  <si>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</si>
  <si>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</si>
  <si>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</si>
  <si>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</si>
  <si>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</si>
  <si>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</si>
  <si>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</si>
  <si>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</si>
  <si>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</si>
  <si>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</si>
  <si>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</si>
  <si>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</si>
  <si>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</si>
  <si>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</si>
  <si>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</si>
  <si>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</si>
  <si>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</si>
  <si>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</si>
  <si>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</si>
  <si>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</si>
  <si>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</si>
  <si>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</si>
  <si>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</si>
  <si>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</si>
  <si>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</si>
  <si>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</si>
  <si>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</si>
  <si>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</si>
  <si>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</si>
  <si>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</si>
  <si>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</si>
  <si>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</si>
  <si>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</si>
  <si>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</si>
  <si>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</si>
  <si>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</si>
  <si>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</si>
  <si>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</si>
  <si>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</si>
  <si>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</si>
  <si>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</si>
  <si>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</si>
  <si>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</si>
  <si>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</si>
  <si>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</si>
  <si>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</si>
  <si>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</si>
  <si>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</si>
  <si>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</si>
  <si>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</si>
  <si>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</si>
  <si>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</si>
  <si>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</si>
  <si>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</si>
  <si>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</si>
  <si>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</si>
  <si>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</si>
  <si>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</si>
  <si>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</si>
  <si>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</si>
  <si>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</si>
  <si>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</si>
  <si>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</si>
  <si>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</si>
  <si>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</si>
  <si>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</si>
  <si>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</si>
  <si>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</si>
  <si>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</si>
  <si>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</si>
  <si>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</si>
  <si>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</si>
  <si>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</si>
  <si>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</si>
  <si>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</si>
  <si>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</si>
  <si>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</si>
  <si>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</si>
  <si>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</si>
  <si>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</si>
  <si>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</si>
  <si>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</si>
  <si>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</si>
  <si>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</si>
  <si>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</si>
  <si>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</si>
  <si>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</si>
  <si>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</si>
  <si>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</si>
  <si>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</si>
  <si>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</si>
  <si>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</si>
  <si>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</si>
  <si>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</si>
  <si>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</si>
  <si>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</si>
  <si>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</si>
  <si>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</si>
  <si>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</si>
  <si>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</si>
  <si>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</si>
  <si>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</si>
  <si>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</si>
  <si>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</si>
  <si>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</si>
  <si>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</si>
  <si>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</si>
  <si>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</si>
  <si>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</si>
  <si>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</si>
  <si>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</si>
  <si>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</si>
  <si>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</si>
  <si>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</si>
  <si>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</si>
  <si>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</si>
  <si>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</si>
  <si>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</si>
  <si>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</si>
  <si>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</si>
  <si>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</si>
  <si>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</si>
  <si>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</si>
  <si>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</si>
  <si>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</si>
  <si>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</si>
  <si>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</si>
  <si>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</si>
  <si>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</si>
  <si>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</si>
  <si>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</si>
  <si>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</si>
  <si>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</si>
  <si>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</si>
  <si>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</si>
  <si>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</si>
  <si>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</si>
  <si>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</si>
  <si>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</si>
  <si>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</si>
  <si>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</si>
  <si>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</si>
  <si>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</si>
  <si>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</si>
  <si>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</si>
  <si>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</si>
  <si>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</si>
  <si>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</si>
  <si>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</si>
  <si>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</si>
  <si>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</si>
  <si>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</si>
  <si>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</si>
  <si>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</si>
  <si>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</si>
  <si>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</si>
  <si>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</si>
  <si>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</si>
  <si>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</si>
  <si>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</si>
  <si>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</si>
  <si>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</si>
  <si>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</si>
  <si>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</si>
  <si>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</si>
  <si>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</si>
  <si>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</si>
  <si>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</si>
  <si>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</si>
  <si>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</si>
  <si>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</si>
  <si>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</si>
  <si>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</si>
  <si>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</si>
  <si>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</si>
  <si>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</si>
  <si>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</si>
  <si>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</si>
  <si>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</si>
  <si>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</si>
  <si>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</si>
  <si>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</si>
  <si>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</si>
  <si>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</si>
  <si>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</si>
  <si>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</si>
  <si>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</si>
  <si>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</si>
  <si>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</si>
  <si>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</si>
  <si>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</si>
  <si>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</si>
  <si>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</si>
  <si>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</si>
  <si>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</si>
  <si>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</si>
  <si>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</si>
  <si>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</si>
  <si>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</si>
  <si>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</si>
  <si>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</si>
  <si>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</si>
  <si>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</si>
  <si>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</si>
  <si>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</si>
  <si>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</si>
  <si>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</si>
  <si>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</si>
  <si>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</si>
  <si>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</si>
  <si>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</si>
  <si>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</si>
  <si>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</si>
  <si>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</si>
  <si>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</si>
  <si>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</si>
  <si>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</si>
  <si>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</si>
  <si>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</si>
  <si>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</si>
  <si>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</si>
  <si>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</si>
  <si>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</si>
  <si>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</si>
  <si>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</si>
  <si>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</si>
  <si>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</si>
  <si>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</si>
  <si>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</si>
  <si>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</si>
  <si>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</si>
  <si>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</si>
  <si>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</si>
  <si>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</si>
  <si>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</si>
  <si>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</si>
  <si>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</si>
  <si>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</si>
  <si>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</si>
  <si>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</si>
  <si>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</si>
  <si>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</si>
  <si>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</si>
  <si>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</si>
  <si>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</si>
  <si>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</si>
  <si>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</si>
  <si>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</si>
  <si>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</si>
  <si>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</si>
  <si>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</si>
  <si>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</si>
  <si>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</si>
  <si>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</si>
  <si>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</si>
  <si>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</si>
  <si>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</si>
  <si>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</si>
  <si>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</si>
  <si>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</si>
  <si>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</si>
  <si>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</si>
  <si>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</si>
  <si>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</si>
  <si>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</si>
  <si>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</si>
  <si>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</si>
  <si>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</si>
  <si>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</si>
  <si>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</si>
  <si>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</si>
  <si>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</si>
  <si>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</si>
  <si>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</si>
  <si>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</si>
  <si>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</si>
  <si>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</si>
  <si>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</si>
  <si>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</si>
  <si>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</si>
  <si>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</si>
  <si>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</si>
  <si>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</si>
  <si>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</si>
  <si>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</si>
  <si>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</si>
  <si>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</si>
  <si>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</si>
  <si>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</si>
  <si>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</si>
  <si>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</si>
  <si>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</si>
  <si>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</si>
  <si>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</si>
  <si>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</si>
  <si>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</si>
  <si>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</si>
  <si>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</si>
  <si>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</si>
  <si>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</si>
  <si>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</si>
  <si>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</si>
  <si>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</si>
  <si>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</si>
  <si>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</si>
  <si>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</si>
  <si>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</si>
  <si>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</si>
  <si>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</si>
  <si>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</si>
  <si>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</si>
  <si>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</si>
  <si>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</si>
  <si>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</si>
  <si>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</si>
  <si>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</si>
  <si>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</si>
  <si>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</si>
  <si>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</si>
  <si>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</si>
  <si>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</si>
  <si>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</si>
  <si>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</si>
  <si>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</si>
  <si>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</si>
  <si>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</si>
  <si>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</si>
  <si>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</si>
  <si>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</si>
  <si>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</si>
  <si>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</si>
  <si>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</si>
  <si>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</si>
  <si>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</si>
  <si>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</si>
  <si>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</si>
  <si>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</si>
  <si>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</si>
  <si>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</si>
  <si>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</si>
  <si>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</si>
  <si>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</si>
  <si>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</si>
  <si>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</si>
  <si>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</si>
  <si>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</si>
  <si>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</si>
  <si>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</si>
  <si>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</si>
  <si>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</si>
  <si>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</si>
  <si>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</si>
  <si>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</si>
  <si>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</si>
  <si>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</si>
  <si>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</si>
  <si>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</si>
  <si>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</si>
  <si>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</si>
  <si>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</si>
  <si>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</si>
  <si>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</si>
  <si>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</si>
  <si>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</si>
  <si>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</si>
  <si>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</si>
  <si>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</si>
  <si>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</si>
  <si>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</si>
  <si>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</si>
  <si>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</si>
  <si>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</si>
  <si>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</si>
  <si>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</si>
  <si>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</si>
  <si>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</si>
  <si>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</si>
  <si>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</si>
  <si>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</si>
  <si>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</si>
  <si>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</si>
  <si>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</si>
  <si>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</si>
  <si>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</si>
  <si>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</si>
  <si>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</si>
  <si>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</si>
  <si>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</si>
  <si>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</si>
  <si>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</si>
  <si>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</si>
  <si>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</si>
  <si>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</si>
  <si>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</si>
  <si>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</si>
  <si>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</si>
  <si>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</si>
  <si>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</si>
  <si>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</si>
  <si>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</si>
  <si>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</si>
  <si>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</si>
  <si>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</si>
  <si>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</si>
  <si>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</si>
  <si>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</si>
  <si>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</si>
  <si>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</si>
  <si>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</si>
  <si>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</si>
  <si>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</si>
  <si>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</si>
  <si>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</si>
  <si>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</si>
  <si>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</si>
  <si>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</si>
  <si>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</si>
  <si>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</si>
  <si>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</si>
  <si>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</si>
  <si>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</si>
  <si>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</si>
  <si>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</si>
  <si>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</si>
  <si>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</si>
  <si>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</si>
  <si>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</si>
  <si>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</si>
  <si>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</si>
  <si>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</si>
  <si>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</si>
  <si>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</si>
  <si>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</si>
  <si>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</si>
  <si>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</si>
  <si>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</si>
  <si>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</si>
  <si>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</si>
  <si>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</si>
  <si>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</si>
  <si>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</si>
  <si>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</si>
  <si>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</si>
  <si>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</si>
  <si>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</si>
  <si>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</si>
  <si>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</si>
  <si>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</si>
  <si>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</si>
  <si>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</si>
  <si>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</si>
  <si>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</si>
  <si>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</si>
  <si>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</si>
  <si>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</si>
  <si>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</si>
  <si>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</si>
  <si>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</si>
  <si>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</si>
  <si>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</si>
  <si>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</si>
  <si>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</si>
  <si>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</si>
  <si>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</si>
  <si>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</si>
  <si>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</si>
  <si>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</si>
  <si>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</si>
  <si>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</si>
  <si>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</si>
  <si>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</si>
  <si>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</si>
  <si>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</si>
  <si>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</si>
  <si>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</si>
  <si>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</si>
  <si>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</si>
  <si>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</si>
  <si>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</si>
  <si>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</si>
  <si>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</si>
  <si>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</si>
  <si>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</si>
  <si>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</si>
  <si>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</si>
  <si>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</si>
  <si>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</si>
  <si>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</si>
  <si>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</si>
  <si>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</si>
  <si>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</si>
  <si>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</si>
  <si>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</si>
  <si>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</si>
  <si>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</si>
  <si>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</si>
  <si>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</si>
  <si>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</si>
  <si>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</si>
  <si>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</si>
  <si>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</si>
  <si>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</si>
  <si>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</si>
  <si>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</si>
  <si>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</si>
  <si>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</si>
  <si>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</si>
  <si>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</si>
  <si>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</si>
  <si>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</si>
  <si>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</si>
  <si>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</si>
  <si>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</si>
  <si>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</si>
  <si>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</si>
  <si>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</si>
  <si>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</si>
  <si>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</si>
  <si>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</si>
  <si>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</si>
  <si>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</si>
  <si>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</si>
  <si>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</si>
  <si>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</si>
  <si>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</si>
  <si>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</si>
  <si>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</si>
  <si>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</si>
  <si>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</si>
  <si>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</si>
  <si>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</si>
  <si>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</si>
  <si>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</si>
  <si>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</si>
  <si>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</si>
  <si>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</si>
  <si>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</si>
  <si>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</si>
  <si>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</si>
  <si>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</si>
  <si>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</si>
  <si>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</si>
  <si>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</si>
  <si>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</si>
  <si>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</si>
  <si>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</si>
  <si>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</si>
  <si>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</si>
  <si>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</si>
  <si>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</si>
  <si>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</si>
  <si>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</si>
  <si>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</si>
  <si>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</si>
  <si>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</si>
  <si>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</si>
  <si>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</si>
  <si>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</si>
  <si>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</si>
  <si>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</si>
  <si>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</si>
  <si>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</si>
  <si>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</si>
  <si>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</si>
  <si>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</si>
  <si>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</si>
  <si>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</si>
  <si>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</si>
  <si>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</si>
  <si>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</si>
  <si>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</si>
  <si>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</si>
  <si>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</si>
  <si>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</si>
  <si>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</si>
  <si>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</si>
  <si>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</si>
  <si>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</si>
  <si>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</si>
  <si>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</si>
  <si>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</si>
  <si>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</si>
  <si>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</si>
  <si>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</si>
  <si>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</si>
  <si>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</si>
  <si>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</si>
  <si>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</si>
  <si>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</si>
  <si>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</si>
  <si>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</si>
  <si>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</si>
  <si>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</si>
  <si>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</si>
  <si>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</si>
  <si>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</si>
  <si>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</si>
  <si>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</si>
  <si>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</si>
  <si>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</si>
  <si>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</si>
  <si>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</si>
  <si>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</si>
  <si>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</si>
  <si>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</si>
  <si>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</si>
  <si>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</si>
  <si>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</si>
  <si>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</si>
  <si>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</si>
  <si>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</si>
  <si>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</si>
  <si>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</si>
  <si>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</si>
  <si>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</si>
  <si>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</si>
  <si>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</si>
  <si>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</si>
  <si>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</si>
  <si>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</si>
  <si>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</si>
  <si>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</si>
  <si>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</si>
  <si>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</si>
  <si>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</si>
  <si>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</si>
  <si>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</si>
  <si>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</si>
  <si>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</si>
  <si>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</si>
  <si>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</si>
  <si>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</si>
  <si>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</si>
  <si>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</si>
  <si>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</si>
  <si>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</si>
  <si>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</si>
  <si>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</si>
  <si>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</si>
  <si>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</si>
  <si>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</si>
  <si>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</si>
  <si>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</si>
  <si>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</si>
  <si>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</si>
  <si>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</si>
  <si>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</si>
  <si>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</si>
  <si>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</si>
  <si>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</si>
  <si>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</si>
  <si>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</si>
  <si>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</si>
  <si>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</si>
  <si>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</si>
  <si>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</si>
  <si>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</si>
  <si>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</si>
  <si>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</si>
  <si>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</si>
  <si>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</si>
  <si>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</si>
  <si>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</si>
  <si>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</si>
  <si>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</si>
  <si>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</si>
  <si>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</si>
  <si>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</si>
  <si>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</si>
  <si>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</si>
  <si>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</si>
  <si>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</si>
  <si>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</si>
  <si>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</si>
  <si>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</si>
  <si>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</si>
  <si>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</si>
  <si>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</si>
  <si>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</si>
  <si>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</si>
  <si>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</si>
  <si>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</si>
  <si>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</si>
  <si>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</si>
  <si>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</si>
  <si>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</si>
  <si>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</si>
  <si>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</si>
  <si>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</si>
  <si>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</si>
  <si>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</si>
  <si>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</si>
  <si>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</si>
  <si>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</si>
  <si>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</si>
  <si>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</si>
  <si>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</si>
  <si>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</si>
  <si>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</si>
  <si>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</si>
  <si>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</si>
  <si>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</si>
  <si>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</si>
  <si>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</si>
  <si>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</si>
  <si>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</si>
  <si>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</si>
  <si>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</si>
  <si>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</si>
  <si>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</si>
  <si>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</si>
  <si>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</si>
  <si>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</si>
  <si>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</si>
  <si>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</si>
  <si>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</si>
  <si>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</si>
  <si>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</si>
  <si>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</si>
  <si>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</si>
  <si>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</si>
  <si>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</si>
  <si>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</si>
  <si>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</si>
  <si>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</si>
  <si>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</si>
  <si>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</si>
  <si>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</si>
  <si>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</si>
  <si>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</si>
  <si>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</si>
  <si>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</si>
  <si>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</si>
  <si>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</si>
  <si>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</si>
  <si>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</si>
  <si>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</si>
  <si>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</si>
  <si>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</si>
  <si>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</si>
  <si>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</si>
  <si>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</si>
  <si>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</si>
  <si>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</si>
  <si>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</si>
  <si>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</si>
  <si>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</si>
  <si>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</si>
  <si>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</si>
  <si>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</si>
  <si>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</si>
  <si>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</si>
  <si>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</si>
  <si>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</si>
  <si>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</si>
  <si>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</si>
  <si>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</si>
  <si>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</si>
  <si>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</si>
  <si>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</si>
  <si>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</si>
  <si>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</si>
  <si>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</si>
  <si>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</si>
  <si>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</si>
  <si>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</si>
  <si>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</si>
  <si>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</si>
  <si>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</si>
  <si>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</si>
  <si>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</si>
  <si>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</si>
  <si>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</si>
  <si>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</si>
  <si>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</si>
  <si>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</si>
  <si>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</si>
  <si>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</si>
  <si>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</si>
  <si>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</si>
  <si>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</si>
  <si>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</si>
  <si>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</si>
  <si>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</si>
  <si>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</si>
  <si>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</si>
  <si>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</si>
  <si>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</si>
  <si>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</si>
  <si>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</si>
  <si>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</si>
  <si>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</si>
  <si>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</si>
  <si>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</si>
  <si>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</si>
  <si>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</si>
  <si>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</si>
  <si>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</si>
  <si>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</si>
  <si>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</si>
  <si>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</si>
  <si>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</si>
  <si>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</si>
  <si>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</si>
  <si>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</si>
  <si>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</si>
  <si>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</si>
  <si>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</si>
  <si>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</si>
  <si>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</si>
  <si>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</si>
  <si>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</si>
  <si>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</si>
  <si>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</si>
  <si>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</si>
  <si>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</si>
  <si>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</si>
  <si>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</si>
  <si>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</si>
  <si>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</si>
  <si>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</si>
  <si>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</si>
  <si>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</si>
  <si>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</si>
  <si>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</si>
  <si>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</si>
  <si>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</si>
  <si>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</si>
  <si>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</si>
  <si>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</si>
  <si>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</si>
  <si>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</si>
  <si>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</si>
  <si>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</si>
  <si>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</si>
  <si>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</si>
  <si>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</si>
  <si>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</si>
  <si>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</si>
  <si>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</si>
  <si>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</si>
  <si>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</si>
  <si>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</si>
  <si>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</si>
  <si>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</si>
  <si>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</si>
  <si>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</si>
  <si>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</si>
  <si>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</si>
  <si>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</si>
  <si>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</si>
  <si>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</si>
  <si>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</si>
  <si>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</si>
  <si>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</si>
  <si>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</si>
  <si>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</si>
  <si>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</si>
  <si>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</si>
  <si>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</si>
  <si>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</si>
  <si>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</si>
  <si>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</si>
  <si>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</si>
  <si>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</si>
  <si>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</si>
  <si>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</si>
  <si>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</si>
  <si>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</si>
  <si>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</si>
  <si>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</si>
  <si>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</si>
  <si>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</si>
  <si>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</si>
  <si>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</si>
  <si>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</si>
  <si>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</si>
  <si>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</si>
  <si>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</si>
  <si>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</si>
  <si>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</si>
  <si>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</si>
  <si>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</si>
  <si>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</si>
  <si>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</si>
  <si>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</si>
  <si>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</si>
  <si>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</si>
  <si>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</si>
  <si>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</si>
  <si>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</si>
  <si>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</si>
  <si>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</si>
  <si>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</si>
  <si>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</si>
  <si>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</si>
  <si>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</si>
  <si>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</si>
  <si>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</si>
  <si>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</si>
  <si>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</si>
  <si>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</si>
  <si>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</si>
  <si>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</si>
  <si>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</si>
  <si>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</si>
  <si>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</si>
  <si>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</si>
  <si>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</si>
  <si>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</si>
  <si>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</si>
  <si>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</si>
  <si>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</si>
  <si>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</si>
  <si>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</si>
  <si>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</si>
  <si>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</si>
  <si>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</si>
  <si>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</si>
  <si>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</si>
  <si>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</si>
  <si>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</si>
  <si>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</si>
  <si>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</si>
  <si>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</si>
  <si>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</si>
  <si>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</si>
  <si>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</si>
  <si>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</si>
  <si>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</si>
  <si>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</si>
  <si>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</si>
  <si>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</si>
  <si>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</si>
  <si>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</si>
  <si>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</si>
  <si>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</si>
  <si>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</si>
  <si>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</si>
  <si>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</si>
  <si>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</si>
  <si>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</si>
  <si>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</si>
  <si>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</si>
  <si>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</si>
  <si>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</si>
  <si>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</si>
  <si>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</si>
  <si>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</si>
  <si>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</si>
  <si>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</si>
  <si>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</si>
  <si>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</si>
  <si>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</si>
  <si>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</si>
  <si>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</si>
  <si>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</si>
  <si>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</si>
  <si>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</si>
  <si>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</si>
  <si>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</si>
  <si>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</si>
  <si>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</si>
  <si>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</si>
  <si>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</si>
  <si>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</si>
  <si>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</si>
  <si>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</si>
  <si>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</si>
  <si>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</si>
  <si>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</si>
  <si>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</si>
  <si>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</si>
  <si>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</si>
  <si>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</si>
  <si>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</si>
  <si>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</si>
  <si>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</si>
  <si>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</si>
  <si>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</si>
  <si>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</si>
  <si>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</si>
  <si>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</si>
  <si>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</si>
  <si>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</si>
  <si>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</si>
  <si>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</si>
  <si>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</si>
  <si>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</si>
  <si>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</si>
  <si>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</si>
  <si>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</si>
  <si>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</si>
  <si>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</si>
  <si>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</si>
  <si>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</si>
  <si>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</si>
  <si>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</si>
  <si>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</si>
  <si>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</si>
  <si>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</si>
  <si>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</si>
  <si>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</si>
  <si>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</si>
  <si>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</si>
  <si>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</si>
  <si>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</si>
  <si>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</si>
  <si>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</si>
  <si>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</si>
  <si>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</si>
  <si>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</si>
  <si>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</si>
  <si>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</si>
  <si>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</si>
  <si>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</si>
  <si>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</si>
  <si>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</si>
  <si>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</si>
  <si>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</si>
  <si>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</si>
  <si>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</si>
  <si>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</si>
  <si>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</si>
  <si>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</si>
  <si>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</si>
  <si>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</si>
  <si>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</si>
  <si>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</si>
  <si>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</si>
  <si>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</si>
  <si>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</si>
  <si>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</si>
  <si>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</si>
  <si>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</si>
  <si>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</si>
  <si>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</si>
  <si>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</si>
  <si>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</si>
  <si>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</si>
  <si>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</si>
  <si>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</si>
  <si>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</si>
  <si>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</si>
  <si>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</si>
  <si>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</si>
  <si>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</si>
  <si>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</si>
  <si>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</si>
  <si>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</si>
  <si>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</si>
  <si>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</si>
  <si>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</si>
  <si>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</si>
  <si>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</si>
  <si>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</si>
  <si>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</si>
  <si>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</si>
  <si>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</si>
  <si>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</si>
  <si>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</si>
  <si>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</si>
  <si>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</si>
  <si>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</si>
  <si>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</si>
  <si>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</si>
  <si>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</si>
  <si>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</si>
  <si>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</si>
  <si>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</si>
  <si>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</si>
  <si>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</si>
  <si>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</si>
  <si>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</si>
  <si>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</si>
  <si>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</si>
  <si>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</si>
  <si>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</si>
  <si>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</si>
  <si>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</si>
  <si>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</si>
  <si>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</si>
  <si>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</si>
  <si>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</si>
  <si>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</si>
  <si>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</si>
  <si>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</si>
  <si>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</si>
  <si>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</si>
  <si>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</si>
  <si>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</si>
  <si>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</si>
  <si>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</si>
  <si>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</si>
  <si>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</si>
  <si>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</si>
  <si>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</si>
  <si>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</si>
  <si>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</si>
  <si>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</si>
  <si>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</si>
  <si>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</si>
  <si>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</si>
  <si>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</si>
  <si>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</si>
  <si>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</si>
  <si>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</si>
  <si>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</si>
  <si>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</si>
  <si>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</si>
  <si>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</si>
  <si>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</si>
  <si>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</si>
  <si>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</si>
  <si>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</si>
  <si>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</si>
  <si>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</si>
  <si>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</si>
  <si>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</si>
  <si>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</si>
  <si>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</si>
  <si>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</si>
  <si>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</si>
  <si>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</si>
  <si>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</si>
  <si>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</si>
  <si>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</si>
  <si>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</si>
  <si>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</si>
  <si>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</si>
  <si>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</si>
  <si>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</si>
  <si>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</si>
  <si>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</si>
  <si>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</si>
  <si>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</si>
  <si>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</si>
  <si>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</si>
  <si>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</si>
  <si>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</si>
  <si>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</si>
  <si>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</si>
  <si>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</si>
  <si>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</si>
  <si>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</si>
  <si>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</si>
  <si>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</si>
  <si>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</si>
  <si>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</si>
  <si>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</si>
  <si>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</si>
  <si>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</si>
  <si>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</si>
  <si>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</si>
  <si>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</si>
  <si>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</si>
  <si>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</si>
  <si>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</si>
  <si>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</si>
  <si>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</si>
  <si>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</si>
  <si>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</si>
  <si>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</si>
  <si>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</si>
  <si>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</si>
  <si>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</si>
  <si>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</si>
  <si>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</si>
  <si>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</si>
  <si>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</si>
  <si>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</si>
  <si>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</si>
  <si>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</si>
  <si>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</si>
  <si>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</si>
  <si>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</si>
  <si>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</si>
  <si>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</si>
  <si>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</si>
  <si>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</si>
  <si>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</si>
  <si>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</si>
  <si>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</si>
  <si>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</si>
  <si>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</si>
  <si>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</si>
  <si>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</si>
  <si>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</si>
  <si>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</si>
  <si>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</si>
  <si>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</si>
  <si>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</si>
  <si>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</si>
  <si>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</si>
  <si>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</si>
  <si>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</si>
  <si>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</si>
  <si>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</si>
  <si>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</si>
  <si>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</si>
  <si>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</si>
  <si>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</si>
  <si>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</si>
  <si>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</si>
  <si>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</si>
  <si>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</si>
  <si>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</si>
  <si>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</si>
  <si>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</si>
  <si>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</si>
  <si>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</si>
  <si>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</si>
  <si>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</si>
  <si>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</si>
  <si>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</si>
  <si>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</si>
  <si>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</si>
  <si>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</si>
  <si>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</si>
  <si>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</si>
  <si>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</si>
  <si>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</si>
  <si>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</si>
  <si>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</si>
  <si>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</si>
  <si>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</si>
  <si>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</si>
  <si>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</si>
  <si>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</si>
  <si>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</si>
  <si>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</si>
  <si>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</si>
  <si>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</si>
  <si>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</si>
  <si>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</si>
  <si>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</si>
  <si>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</si>
  <si>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</si>
  <si>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</si>
  <si>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</si>
  <si>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</si>
  <si>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</si>
  <si>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</si>
  <si>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</si>
  <si>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</si>
  <si>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</si>
  <si>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</si>
  <si>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</si>
  <si>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</si>
  <si>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</si>
  <si>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</si>
  <si>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</si>
  <si>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</si>
  <si>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</si>
  <si>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</si>
  <si>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</si>
  <si>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</si>
  <si>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</si>
  <si>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</si>
  <si>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</si>
  <si>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</si>
  <si>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</si>
  <si>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</si>
  <si>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</si>
  <si>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</si>
  <si>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</si>
  <si>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</si>
  <si>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</si>
  <si>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</si>
  <si>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</si>
  <si>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</si>
  <si>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</si>
  <si>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</si>
  <si>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</si>
  <si>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</si>
  <si>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</si>
  <si>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</si>
  <si>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</si>
  <si>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</si>
  <si>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</si>
  <si>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</si>
  <si>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</si>
  <si>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</si>
  <si>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</si>
  <si>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</si>
  <si>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</si>
  <si>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</si>
  <si>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</si>
  <si>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</si>
  <si>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</si>
  <si>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</si>
  <si>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</si>
  <si>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</si>
  <si>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</si>
  <si>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</si>
  <si>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</si>
  <si>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</si>
  <si>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</si>
  <si>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</si>
  <si>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</si>
  <si>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</si>
  <si>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</si>
  <si>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</si>
  <si>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</si>
  <si>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</si>
  <si>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</si>
  <si>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</si>
  <si>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</si>
  <si>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</si>
  <si>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</si>
  <si>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</si>
  <si>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</si>
  <si>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</si>
  <si>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</si>
  <si>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</si>
  <si>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</si>
  <si>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</si>
  <si>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</si>
  <si>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</si>
  <si>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</si>
  <si>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</si>
  <si>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</si>
  <si>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</si>
  <si>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</si>
  <si>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</si>
  <si>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</si>
  <si>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</si>
  <si>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</si>
  <si>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</si>
  <si>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</si>
  <si>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</si>
  <si>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</si>
  <si>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</si>
  <si>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</si>
  <si>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</si>
  <si>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</si>
  <si>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</si>
  <si>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</si>
  <si>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</si>
  <si>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</si>
  <si>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</si>
  <si>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</si>
  <si>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</si>
  <si>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</si>
  <si>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</si>
  <si>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</si>
  <si>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</si>
  <si>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</si>
  <si>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</si>
  <si>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</si>
  <si>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</si>
  <si>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</si>
  <si>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</si>
  <si>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</si>
  <si>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</si>
  <si>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</si>
  <si>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</si>
  <si>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</si>
  <si>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</si>
  <si>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</si>
  <si>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</si>
  <si>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</si>
  <si>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</si>
  <si>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</si>
  <si>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</si>
  <si>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</si>
  <si>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</si>
  <si>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</si>
  <si>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</si>
  <si>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</si>
  <si>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</si>
  <si>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</si>
  <si>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</si>
  <si>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</si>
  <si>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</si>
  <si>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</si>
  <si>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</si>
  <si>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</si>
  <si>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</si>
  <si>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</si>
  <si>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</si>
  <si>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</si>
  <si>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</si>
  <si>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</si>
  <si>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</si>
  <si>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</si>
  <si>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</si>
  <si>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</si>
  <si>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</si>
  <si>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</si>
  <si>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</si>
  <si>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</si>
  <si>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</si>
  <si>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</si>
  <si>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</si>
  <si>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</si>
  <si>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</si>
  <si>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</si>
  <si>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</si>
  <si>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</si>
  <si>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</si>
  <si>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</si>
  <si>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</si>
  <si>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</si>
  <si>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</si>
  <si>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</si>
  <si>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</si>
  <si>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</si>
  <si>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</si>
  <si>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</si>
  <si>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</si>
  <si>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</si>
  <si>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</si>
  <si>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</si>
  <si>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</si>
  <si>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</si>
  <si>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</si>
  <si>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</si>
  <si>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</si>
  <si>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</si>
  <si>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</si>
  <si>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</si>
  <si>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</si>
  <si>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</si>
  <si>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</si>
  <si>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</si>
  <si>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</si>
  <si>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</si>
  <si>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</si>
  <si>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</si>
  <si>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</si>
  <si>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</si>
  <si>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</si>
  <si>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</si>
  <si>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</si>
  <si>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</si>
  <si>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</si>
  <si>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</si>
  <si>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</si>
  <si>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</si>
  <si>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</si>
  <si>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</si>
  <si>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</si>
  <si>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</si>
  <si>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</si>
  <si>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</si>
  <si>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</si>
  <si>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</si>
  <si>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</si>
  <si>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</si>
  <si>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</si>
  <si>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</si>
  <si>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</si>
  <si>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</si>
  <si>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</si>
  <si>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</si>
  <si>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</si>
  <si>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</si>
  <si>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</si>
  <si>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</si>
  <si>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</si>
  <si>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</si>
  <si>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</si>
  <si>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</si>
  <si>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</si>
  <si>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</si>
  <si>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</si>
  <si>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</si>
  <si>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</si>
  <si>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</si>
  <si>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</si>
  <si>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</si>
  <si>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</si>
  <si>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</si>
  <si>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</si>
  <si>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</si>
  <si>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</si>
  <si>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</si>
  <si>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</si>
  <si>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</si>
  <si>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</si>
  <si>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</si>
  <si>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</si>
  <si>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</si>
  <si>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</si>
  <si>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</si>
  <si>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</si>
  <si>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</si>
  <si>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</si>
  <si>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</si>
  <si>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</si>
  <si>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</si>
  <si>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</si>
  <si>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</si>
  <si>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</si>
  <si>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</si>
  <si>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</si>
  <si>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</si>
  <si>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</si>
  <si>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</si>
  <si>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</si>
  <si>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</si>
  <si>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</si>
  <si>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</si>
  <si>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</si>
  <si>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</si>
  <si>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</si>
  <si>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</si>
  <si>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</si>
  <si>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</si>
  <si>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</si>
  <si>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</si>
  <si>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</si>
  <si>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</si>
  <si>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</si>
  <si>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</si>
  <si>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</si>
  <si>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</si>
  <si>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</si>
  <si>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</si>
  <si>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</si>
  <si>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</si>
  <si>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</si>
  <si>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</si>
  <si>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</si>
  <si>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</si>
  <si>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</si>
  <si>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</si>
  <si>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</si>
  <si>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</si>
  <si>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</si>
  <si>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</si>
  <si>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</si>
  <si>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</si>
  <si>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</si>
  <si>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</si>
  <si>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</si>
  <si>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</si>
  <si>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</si>
  <si>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</si>
  <si>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</si>
  <si>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</si>
  <si>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</si>
  <si>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</si>
  <si>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</si>
  <si>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</si>
  <si>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</si>
  <si>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</si>
  <si>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</si>
  <si>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</si>
  <si>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</si>
  <si>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</si>
  <si>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</si>
  <si>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</si>
  <si>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</si>
  <si>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</si>
  <si>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</si>
  <si>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</si>
  <si>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</si>
  <si>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</si>
  <si>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</si>
  <si>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</si>
  <si>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</si>
  <si>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</si>
  <si>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</si>
  <si>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</si>
  <si>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</si>
  <si>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</si>
  <si>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</si>
  <si>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</si>
  <si>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</si>
  <si>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</si>
  <si>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</si>
  <si>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</si>
  <si>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</si>
  <si>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</si>
  <si>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</si>
  <si>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</si>
  <si>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</si>
  <si>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</si>
  <si>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</si>
  <si>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</si>
  <si>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</si>
  <si>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</si>
  <si>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</si>
  <si>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</si>
  <si>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</si>
  <si>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</si>
  <si>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</si>
  <si>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</si>
  <si>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</si>
  <si>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</si>
  <si>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</si>
  <si>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</si>
  <si>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</si>
  <si>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</si>
  <si>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</si>
  <si>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</si>
  <si>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</si>
  <si>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</si>
  <si>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</si>
  <si>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</si>
  <si>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</si>
  <si>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</si>
  <si>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</si>
  <si>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</si>
  <si>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</si>
  <si>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</si>
  <si>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</si>
  <si>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</si>
  <si>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</si>
  <si>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</si>
  <si>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</si>
  <si>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</si>
  <si>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</si>
  <si>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</si>
  <si>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</si>
  <si>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</si>
  <si>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</si>
  <si>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</si>
  <si>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</si>
  <si>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</si>
  <si>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</si>
  <si>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</si>
  <si>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</si>
  <si>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</si>
  <si>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</si>
  <si>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</si>
  <si>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</si>
  <si>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</si>
  <si>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</si>
  <si>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</si>
  <si>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</si>
  <si>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</si>
  <si>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</si>
  <si>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</si>
  <si>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</si>
  <si>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</si>
  <si>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</si>
  <si>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</si>
  <si>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</si>
  <si>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</si>
  <si>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</si>
  <si>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</si>
  <si>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</si>
  <si>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</si>
  <si>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</si>
  <si>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</si>
  <si>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</si>
  <si>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</si>
  <si>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</si>
  <si>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</si>
  <si>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</si>
  <si>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</si>
  <si>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</si>
  <si>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</si>
  <si>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</si>
  <si>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</si>
  <si>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</si>
  <si>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</si>
  <si>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</si>
  <si>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</si>
  <si>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</si>
  <si>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</si>
  <si>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</si>
  <si>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</si>
  <si>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</si>
  <si>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</si>
  <si>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</si>
  <si>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</si>
  <si>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</si>
  <si>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</si>
  <si>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</si>
  <si>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</si>
  <si>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</si>
  <si>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</si>
  <si>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</si>
  <si>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</si>
  <si>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</si>
  <si>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</si>
  <si>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</si>
  <si>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</si>
  <si>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</si>
  <si>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</si>
  <si>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</si>
  <si>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</si>
  <si>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</si>
  <si>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</si>
  <si>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</si>
  <si>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</si>
  <si>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</si>
  <si>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</si>
  <si>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</si>
  <si>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</si>
  <si>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</si>
  <si>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</si>
  <si>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</si>
  <si>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</si>
  <si>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</si>
  <si>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</si>
  <si>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</si>
  <si>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</si>
  <si>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</si>
  <si>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</si>
  <si>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</si>
  <si>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</si>
  <si>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</si>
  <si>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</si>
  <si>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</si>
  <si>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</si>
  <si>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</si>
  <si>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</si>
  <si>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</si>
  <si>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</si>
  <si>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</si>
  <si>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</si>
  <si>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</si>
  <si>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</si>
  <si>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</si>
  <si>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</si>
  <si>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</si>
  <si>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</si>
  <si>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</si>
  <si>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</si>
  <si>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</si>
  <si>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</si>
  <si>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</si>
  <si>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</si>
  <si>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</si>
  <si>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</si>
  <si>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</si>
  <si>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</si>
  <si>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</si>
  <si>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</si>
  <si>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</si>
  <si>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</si>
  <si>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</si>
  <si>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</si>
  <si>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</si>
  <si>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</si>
  <si>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</si>
  <si>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</si>
  <si>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</si>
  <si>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</si>
  <si>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</si>
  <si>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</si>
  <si>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</si>
  <si>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</si>
  <si>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</si>
  <si>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</si>
  <si>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</si>
  <si>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</si>
  <si>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</si>
  <si>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</si>
  <si>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</si>
  <si>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</si>
  <si>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</si>
  <si>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</si>
  <si>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</si>
  <si>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</si>
  <si>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</si>
  <si>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</si>
  <si>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</si>
  <si>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</si>
  <si>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</si>
  <si>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</si>
  <si>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</si>
  <si>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</si>
  <si>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</si>
  <si>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</si>
  <si>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</si>
  <si>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</si>
  <si>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</si>
  <si>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</si>
  <si>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</si>
  <si>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</si>
  <si>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</si>
  <si>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</si>
  <si>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</si>
  <si>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</si>
  <si>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</si>
  <si>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</si>
  <si>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</si>
  <si>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</si>
  <si>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</si>
  <si>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</si>
  <si>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</si>
  <si>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</si>
  <si>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</si>
  <si>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</si>
  <si>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</si>
  <si>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</si>
  <si>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</si>
  <si>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</si>
  <si>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</si>
  <si>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</si>
  <si>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</si>
  <si>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</si>
  <si>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</si>
  <si>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</si>
  <si>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</si>
  <si>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</si>
  <si>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</si>
  <si>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</si>
  <si>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</si>
  <si>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</si>
  <si>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</si>
  <si>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</si>
  <si>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</si>
  <si>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</si>
  <si>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</si>
  <si>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</si>
  <si>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</si>
  <si>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</si>
  <si>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</si>
  <si>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</si>
  <si>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</si>
  <si>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</si>
  <si>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</si>
  <si>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</si>
  <si>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</si>
  <si>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</si>
  <si>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</si>
  <si>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</si>
  <si>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</si>
  <si>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</si>
  <si>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</si>
  <si>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</si>
  <si>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</si>
  <si>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</si>
  <si>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</si>
  <si>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</si>
  <si>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</si>
  <si>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</si>
  <si>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</si>
  <si>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</si>
  <si>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</si>
  <si>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</si>
  <si>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</si>
  <si>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</si>
  <si>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</si>
  <si>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</si>
  <si>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</si>
  <si>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</si>
  <si>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</si>
  <si>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</si>
  <si>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</si>
  <si>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</si>
  <si>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</si>
  <si>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</si>
  <si>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</si>
  <si>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</si>
  <si>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</si>
  <si>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</si>
  <si>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</si>
  <si>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</si>
  <si>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</si>
  <si>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</si>
  <si>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</si>
  <si>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</si>
  <si>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</si>
  <si>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</si>
  <si>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</si>
  <si>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</si>
  <si>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</si>
  <si>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</si>
  <si>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</si>
  <si>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</si>
  <si>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</si>
  <si>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</si>
  <si>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</si>
  <si>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</si>
  <si>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</si>
  <si>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</si>
  <si>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</si>
  <si>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</si>
  <si>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</si>
  <si>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</si>
  <si>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</si>
  <si>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</si>
  <si>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</si>
  <si>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</si>
  <si>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</si>
  <si>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</si>
  <si>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</si>
  <si>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</si>
  <si>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</si>
  <si>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</si>
  <si>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</si>
  <si>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</si>
  <si>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</si>
  <si>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</si>
  <si>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</si>
  <si>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</si>
  <si>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</si>
  <si>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</si>
  <si>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</si>
  <si>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</si>
  <si>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</si>
  <si>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</si>
  <si>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</si>
  <si>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</si>
  <si>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</si>
  <si>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</si>
  <si>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</si>
  <si>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</si>
  <si>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</si>
  <si>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</si>
  <si>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</si>
  <si>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</si>
  <si>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</si>
  <si>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</si>
  <si>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</si>
  <si>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</si>
  <si>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</si>
  <si>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</si>
  <si>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</si>
  <si>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</si>
  <si>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</si>
  <si>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</si>
  <si>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</si>
  <si>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</si>
  <si>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</si>
  <si>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</si>
  <si>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</si>
  <si>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</si>
  <si>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</si>
  <si>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</si>
  <si>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</si>
  <si>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</si>
  <si>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</si>
  <si>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</si>
  <si>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</si>
  <si>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</si>
  <si>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</si>
  <si>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</si>
  <si>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</si>
  <si>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</si>
  <si>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</si>
  <si>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</si>
  <si>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</si>
  <si>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</si>
  <si>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</si>
  <si>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</si>
  <si>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</si>
  <si>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</si>
  <si>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</si>
  <si>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</si>
  <si>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</si>
  <si>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</si>
  <si>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</si>
  <si>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</si>
  <si>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</si>
  <si>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</si>
  <si>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</si>
  <si>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</si>
  <si>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</si>
  <si>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</si>
  <si>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</si>
  <si>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</si>
  <si>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</si>
  <si>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</si>
  <si>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</si>
  <si>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</si>
  <si>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</si>
  <si>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</si>
  <si>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</si>
  <si>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</si>
  <si>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</si>
  <si>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</si>
  <si>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</si>
  <si>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</si>
  <si>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</si>
  <si>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</si>
  <si>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</si>
  <si>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</si>
  <si>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</si>
  <si>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</si>
  <si>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</si>
  <si>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</si>
  <si>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</si>
  <si>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</si>
  <si>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</si>
  <si>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</si>
  <si>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</si>
  <si>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</si>
  <si>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</si>
  <si>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</si>
  <si>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</si>
  <si>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</si>
  <si>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</si>
  <si>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</si>
  <si>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</si>
  <si>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</si>
  <si>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</si>
  <si>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</si>
  <si>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</si>
  <si>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</si>
  <si>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</si>
  <si>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</si>
  <si>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</si>
  <si>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</si>
  <si>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</si>
  <si>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</si>
  <si>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</si>
  <si>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</si>
  <si>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</si>
  <si>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</si>
  <si>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</si>
  <si>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</si>
  <si>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</si>
  <si>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</si>
  <si>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</si>
  <si>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</si>
  <si>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</si>
  <si>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</si>
  <si>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</si>
  <si>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</si>
  <si>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</si>
  <si>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</si>
  <si>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</si>
  <si>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</si>
  <si>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</si>
  <si>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</si>
  <si>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</si>
  <si>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</si>
  <si>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</si>
  <si>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</si>
  <si>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</si>
  <si>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</si>
  <si>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</si>
  <si>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</si>
  <si>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</si>
  <si>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</si>
  <si>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</si>
  <si>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</si>
  <si>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</si>
  <si>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</si>
  <si>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</si>
  <si>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</si>
  <si>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</si>
  <si>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</si>
  <si>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</si>
  <si>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</si>
  <si>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</si>
  <si>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</si>
  <si>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</si>
  <si>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</si>
  <si>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</si>
  <si>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</si>
  <si>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</si>
  <si>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</si>
  <si>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</si>
  <si>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</si>
  <si>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</si>
  <si>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</si>
  <si>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</si>
  <si>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</si>
  <si>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</si>
  <si>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</si>
  <si>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</si>
  <si>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</si>
  <si>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</si>
  <si>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</si>
  <si>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</si>
  <si>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</si>
  <si>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</si>
  <si>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</si>
  <si>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</si>
  <si>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</si>
  <si>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</si>
  <si>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</si>
  <si>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</si>
  <si>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</si>
  <si>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</si>
  <si>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</si>
  <si>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</si>
  <si>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</si>
  <si>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</si>
  <si>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</si>
  <si>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</si>
  <si>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</si>
  <si>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</si>
  <si>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</si>
  <si>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</si>
  <si>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</si>
  <si>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</si>
  <si>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</si>
  <si>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</si>
  <si>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</si>
  <si>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</si>
  <si>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</si>
  <si>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</si>
  <si>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</si>
  <si>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</si>
  <si>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</si>
  <si>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</si>
  <si>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</si>
  <si>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</si>
  <si>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</si>
  <si>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</si>
  <si>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</si>
  <si>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</si>
  <si>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</si>
  <si>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</si>
  <si>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</si>
  <si>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</si>
  <si>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</si>
  <si>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</si>
  <si>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</si>
  <si>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</si>
  <si>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</si>
  <si>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</si>
  <si>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</si>
  <si>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</si>
  <si>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</si>
  <si>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</si>
  <si>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</si>
  <si>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</si>
  <si>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</si>
  <si>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</si>
  <si>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</si>
  <si>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</si>
  <si>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</si>
  <si>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</si>
  <si>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</si>
  <si>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</si>
  <si>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</si>
  <si>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</si>
  <si>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</si>
  <si>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</si>
  <si>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</si>
  <si>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</si>
  <si>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</si>
  <si>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</si>
  <si>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</si>
  <si>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</si>
  <si>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</si>
  <si>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</si>
  <si>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</si>
  <si>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</si>
  <si>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</si>
  <si>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</si>
  <si>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</si>
  <si>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</si>
  <si>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</si>
  <si>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</si>
  <si>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</si>
  <si>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</si>
  <si>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</si>
  <si>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</si>
  <si>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</si>
  <si>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</si>
  <si>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</si>
  <si>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</si>
  <si>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</si>
  <si>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</si>
  <si>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</si>
  <si>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</si>
  <si>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</si>
  <si>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</si>
  <si>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</si>
  <si>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</si>
  <si>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</si>
  <si>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</si>
  <si>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</si>
  <si>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</si>
  <si>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</si>
  <si>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</si>
  <si>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</si>
  <si>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</si>
  <si>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</si>
  <si>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</si>
  <si>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</si>
  <si>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</si>
  <si>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</si>
  <si>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</si>
  <si>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</si>
  <si>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</si>
  <si>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</si>
  <si>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</si>
  <si>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</si>
  <si>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</si>
  <si>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</si>
  <si>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</si>
  <si>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</si>
  <si>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</si>
  <si>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</si>
  <si>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</si>
  <si>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</si>
  <si>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</si>
  <si>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</si>
  <si>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</si>
  <si>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</si>
  <si>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</si>
  <si>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</si>
  <si>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</si>
  <si>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</si>
  <si>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</si>
  <si>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</si>
  <si>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</si>
  <si>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</si>
  <si>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</si>
  <si>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</si>
  <si>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</si>
  <si>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</si>
  <si>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</si>
  <si>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</si>
  <si>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</si>
  <si>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</si>
  <si>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</si>
  <si>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</si>
  <si>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</si>
  <si>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</si>
  <si>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</si>
  <si>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</si>
  <si>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</si>
  <si>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</si>
  <si>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</si>
  <si>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</si>
  <si>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</si>
  <si>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</si>
  <si>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</si>
  <si>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</si>
  <si>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</si>
  <si>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</si>
  <si>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</si>
  <si>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</si>
  <si>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</si>
  <si>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</si>
  <si>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</si>
  <si>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</si>
  <si>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</si>
  <si>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</si>
  <si>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</si>
  <si>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</si>
  <si>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</si>
  <si>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</si>
  <si>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</si>
  <si>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</si>
  <si>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</si>
  <si>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</si>
  <si>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</si>
  <si>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</si>
  <si>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</si>
  <si>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</si>
  <si>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</si>
  <si>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</si>
  <si>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</si>
  <si>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</si>
  <si>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</si>
  <si>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</si>
  <si>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</si>
  <si>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</si>
  <si>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</si>
  <si>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</si>
  <si>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</si>
  <si>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</si>
  <si>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</si>
  <si>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</si>
  <si>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</si>
  <si>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</si>
  <si>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</si>
  <si>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</si>
  <si>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</si>
  <si>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</si>
  <si>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</si>
  <si>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</si>
  <si>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</si>
  <si>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</si>
  <si>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</si>
  <si>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</si>
  <si>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</si>
  <si>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</si>
  <si>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</si>
  <si>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</si>
  <si>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</si>
  <si>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</si>
  <si>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</si>
  <si>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</si>
  <si>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</si>
  <si>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</si>
  <si>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</si>
  <si>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</si>
  <si>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</si>
  <si>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</si>
  <si>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</si>
  <si>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</si>
  <si>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</si>
  <si>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</si>
  <si>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</si>
  <si>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</si>
  <si>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</si>
  <si>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</si>
  <si>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</si>
  <si>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</si>
  <si>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</si>
  <si>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</si>
  <si>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</si>
  <si>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</si>
  <si>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</si>
  <si>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</si>
  <si>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</si>
  <si>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</si>
  <si>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</si>
  <si>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</si>
  <si>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</si>
  <si>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</si>
  <si>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</si>
  <si>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</si>
  <si>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</si>
  <si>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</si>
  <si>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</si>
  <si>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</si>
  <si>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</si>
  <si>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</si>
  <si>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</si>
  <si>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</si>
  <si>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</si>
  <si>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</si>
  <si>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</si>
  <si>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</si>
  <si>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</si>
  <si>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</si>
  <si>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</si>
  <si>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</si>
  <si>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</si>
  <si>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</si>
  <si>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</si>
  <si>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</si>
  <si>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</si>
  <si>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</si>
  <si>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</si>
  <si>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</si>
  <si>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</si>
  <si>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</si>
  <si>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</si>
  <si>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</si>
  <si>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</si>
  <si>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</si>
  <si>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</si>
  <si>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</si>
  <si>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</si>
  <si>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</si>
  <si>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</si>
  <si>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</si>
  <si>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</si>
  <si>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</si>
  <si>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</si>
  <si>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</si>
  <si>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</si>
  <si>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</si>
  <si>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</si>
  <si>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</si>
  <si>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</si>
  <si>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</si>
  <si>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</si>
  <si>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</si>
  <si>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</si>
  <si>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</si>
  <si>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</si>
  <si>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</si>
  <si>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</si>
  <si>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</si>
  <si>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</si>
  <si>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</si>
  <si>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</si>
  <si>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</si>
  <si>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</si>
  <si>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</si>
  <si>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</si>
  <si>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</si>
  <si>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</si>
  <si>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</si>
  <si>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</si>
  <si>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</si>
  <si>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</si>
  <si>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</si>
  <si>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</si>
  <si>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</si>
  <si>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</si>
  <si>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</si>
  <si>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</si>
  <si>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</si>
  <si>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</si>
  <si>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</si>
  <si>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</si>
  <si>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</si>
  <si>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</si>
  <si>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</si>
  <si>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</si>
  <si>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</si>
  <si>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</si>
  <si>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</si>
  <si>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</si>
  <si>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</si>
  <si>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</si>
  <si>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</si>
  <si>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</si>
  <si>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</si>
  <si>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</si>
  <si>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</si>
  <si>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</si>
  <si>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</si>
  <si>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</si>
  <si>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</si>
  <si>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</si>
  <si>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</si>
  <si>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</si>
  <si>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</si>
  <si>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</si>
  <si>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</si>
  <si>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</si>
  <si>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</si>
  <si>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</si>
  <si>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</si>
  <si>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</si>
  <si>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</si>
  <si>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</si>
  <si>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</si>
  <si>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</si>
  <si>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</si>
  <si>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</si>
  <si>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</si>
  <si>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</si>
  <si>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</si>
  <si>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</si>
  <si>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</si>
  <si>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</si>
  <si>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</si>
  <si>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</si>
  <si>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</si>
  <si>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</si>
  <si>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</si>
  <si>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</si>
  <si>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</si>
  <si>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</si>
  <si>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</si>
  <si>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</si>
  <si>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</si>
  <si>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</si>
  <si>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</si>
  <si>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</si>
  <si>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</si>
  <si>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</si>
  <si>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</si>
  <si>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</si>
  <si>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</si>
  <si>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</si>
  <si>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</si>
  <si>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</si>
  <si>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</si>
  <si>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</si>
  <si>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</si>
  <si>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</si>
  <si>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</si>
  <si>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</si>
  <si>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</si>
  <si>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</si>
  <si>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</si>
  <si>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</si>
  <si>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</si>
  <si>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</si>
  <si>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</si>
  <si>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</si>
  <si>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</si>
  <si>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</si>
  <si>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</si>
  <si>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</si>
  <si>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</si>
  <si>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</si>
  <si>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</si>
  <si>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</si>
  <si>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</si>
  <si>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</si>
  <si>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</si>
  <si>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</si>
  <si>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</si>
  <si>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</si>
  <si>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</si>
  <si>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</si>
  <si>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</si>
  <si>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</si>
  <si>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</si>
  <si>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</si>
  <si>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</si>
  <si>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</si>
  <si>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</si>
  <si>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</si>
  <si>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</si>
  <si>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</si>
  <si>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</si>
  <si>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</si>
  <si>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</si>
  <si>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</si>
  <si>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</si>
  <si>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</si>
  <si>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</si>
  <si>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</si>
  <si>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</si>
  <si>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</si>
  <si>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</si>
  <si>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</si>
  <si>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</si>
  <si>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</si>
  <si>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</si>
  <si>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</si>
  <si>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</si>
  <si>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</si>
  <si>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</si>
  <si>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</si>
  <si>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</si>
  <si>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</si>
  <si>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</si>
  <si>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</si>
  <si>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</si>
  <si>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</si>
  <si>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</si>
  <si>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</si>
  <si>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</si>
  <si>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</si>
  <si>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</si>
  <si>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</si>
  <si>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</si>
  <si>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</si>
  <si>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</si>
  <si>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</si>
  <si>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</si>
  <si>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</si>
  <si>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</si>
  <si>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</si>
  <si>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</si>
  <si>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</si>
  <si>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</si>
  <si>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</si>
  <si>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</si>
  <si>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</si>
  <si>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</si>
  <si>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</si>
  <si>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</si>
  <si>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</si>
  <si>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</si>
  <si>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</si>
  <si>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</si>
  <si>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</si>
  <si>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</si>
  <si>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</si>
  <si>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</si>
  <si>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</si>
  <si>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</si>
  <si>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</si>
  <si>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</si>
  <si>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</si>
  <si>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</si>
  <si>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</si>
  <si>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</si>
  <si>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</si>
  <si>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</si>
  <si>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</si>
  <si>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</si>
  <si>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</si>
  <si>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</si>
  <si>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</si>
  <si>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</si>
  <si>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</si>
  <si>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</si>
  <si>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</si>
  <si>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</si>
  <si>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</si>
  <si>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</si>
  <si>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</si>
  <si>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</si>
  <si>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</si>
  <si>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</si>
  <si>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</si>
  <si>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</si>
  <si>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</si>
  <si>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</si>
  <si>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</si>
  <si>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</si>
  <si>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</si>
  <si>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</si>
  <si>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</si>
  <si>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</si>
  <si>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</si>
  <si>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</si>
  <si>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</si>
  <si>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</si>
  <si>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</si>
  <si>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</si>
  <si>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</si>
  <si>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</si>
  <si>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</si>
  <si>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</si>
  <si>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</si>
  <si>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</si>
  <si>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</si>
  <si>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</si>
  <si>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</si>
  <si>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</si>
  <si>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</si>
  <si>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</si>
  <si>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</si>
  <si>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</si>
  <si>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</si>
  <si>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</si>
  <si>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</si>
  <si>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</si>
  <si>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</si>
  <si>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</si>
  <si>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</si>
  <si>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</si>
  <si>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</si>
  <si>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</si>
  <si>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</si>
  <si>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</si>
  <si>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</si>
  <si>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</si>
  <si>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</si>
  <si>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</si>
  <si>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</si>
  <si>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</si>
  <si>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</si>
  <si>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</si>
  <si>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</si>
  <si>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</si>
  <si>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</si>
  <si>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</si>
  <si>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</si>
  <si>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</si>
  <si>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</si>
  <si>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</si>
  <si>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</si>
  <si>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</si>
  <si>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</si>
  <si>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</si>
  <si>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</si>
  <si>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</si>
  <si>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</si>
  <si>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</si>
  <si>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</si>
  <si>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</si>
  <si>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</si>
  <si>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</si>
  <si>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</si>
  <si>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</si>
  <si>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</si>
  <si>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</si>
  <si>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</si>
  <si>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</si>
  <si>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</si>
  <si>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</si>
  <si>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</si>
  <si>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</si>
  <si>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</si>
  <si>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</si>
  <si>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</si>
  <si>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</si>
  <si>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</si>
  <si>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</si>
  <si>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</si>
  <si>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</si>
  <si>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</si>
  <si>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</si>
  <si>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</si>
  <si>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</si>
  <si>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</si>
  <si>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</si>
  <si>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</si>
  <si>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</si>
  <si>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</si>
  <si>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</si>
  <si>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</si>
  <si>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</si>
  <si>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</si>
  <si>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</si>
  <si>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</si>
  <si>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</si>
  <si>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</si>
  <si>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</si>
  <si>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</si>
  <si>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</si>
  <si>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</si>
  <si>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</si>
  <si>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</si>
  <si>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</si>
  <si>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</si>
  <si>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</si>
  <si>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</si>
  <si>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</si>
  <si>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</si>
  <si>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</si>
  <si>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</si>
  <si>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</si>
  <si>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</si>
  <si>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</si>
  <si>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</si>
  <si>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</si>
  <si>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</si>
  <si>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</si>
  <si>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</si>
  <si>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</si>
  <si>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</si>
  <si>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</si>
  <si>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</si>
  <si>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</si>
  <si>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</si>
  <si>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</si>
  <si>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</si>
  <si>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</si>
  <si>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</si>
  <si>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</si>
  <si>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</si>
  <si>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</si>
  <si>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</si>
  <si>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</si>
  <si>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</si>
  <si>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</si>
  <si>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</si>
  <si>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</si>
  <si>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</si>
  <si>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</si>
  <si>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</si>
  <si>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</si>
  <si>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</si>
  <si>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</si>
  <si>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</si>
  <si>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</si>
  <si>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</si>
  <si>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</si>
  <si>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</si>
  <si>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</si>
  <si>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</si>
  <si>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</si>
  <si>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</si>
  <si>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</si>
  <si>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</si>
  <si>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</si>
  <si>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</si>
  <si>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</si>
  <si>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</si>
  <si>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</si>
  <si>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</si>
  <si>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</si>
  <si>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</si>
  <si>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</si>
  <si>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</si>
  <si>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</si>
  <si>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</si>
  <si>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</si>
  <si>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</si>
  <si>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</si>
  <si>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</si>
  <si>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</si>
  <si>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</si>
  <si>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</si>
  <si>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</si>
  <si>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</si>
  <si>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</si>
  <si>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</si>
  <si>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</si>
  <si>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</si>
  <si>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</si>
  <si>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</si>
  <si>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</si>
  <si>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</si>
  <si>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</si>
  <si>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</si>
  <si>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</si>
  <si>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</si>
  <si>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</si>
  <si>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</si>
  <si>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</si>
  <si>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</si>
  <si>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</si>
  <si>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</si>
  <si>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</si>
  <si>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</si>
  <si>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</si>
  <si>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</si>
  <si>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</si>
  <si>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</si>
  <si>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</si>
  <si>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</si>
  <si>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</si>
  <si>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</si>
  <si>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</si>
  <si>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</si>
  <si>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</si>
  <si>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</si>
  <si>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</si>
  <si>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</si>
  <si>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</si>
  <si>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</si>
  <si>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</si>
  <si>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</si>
  <si>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</si>
  <si>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</si>
  <si>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</si>
  <si>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</si>
  <si>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</si>
  <si>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</si>
  <si>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</si>
  <si>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</si>
  <si>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</si>
  <si>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</si>
  <si>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</si>
  <si>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</si>
  <si>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</si>
  <si>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</si>
  <si>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</si>
  <si>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</si>
  <si>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</si>
  <si>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</si>
  <si>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</si>
  <si>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</si>
  <si>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</si>
  <si>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</si>
  <si>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</si>
  <si>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</si>
  <si>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</si>
  <si>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</si>
  <si>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</si>
  <si>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</si>
  <si>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</si>
  <si>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</si>
  <si>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</si>
  <si>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</si>
  <si>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</si>
  <si>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</si>
  <si>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</si>
  <si>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</si>
  <si>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</si>
  <si>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</si>
  <si>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</si>
  <si>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</si>
  <si>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</si>
  <si>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</si>
  <si>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</si>
  <si>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</si>
  <si>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</si>
  <si>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</si>
  <si>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</si>
  <si>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</si>
  <si>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</si>
  <si>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</si>
  <si>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</si>
  <si>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</si>
  <si>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</si>
  <si>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</si>
  <si>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</si>
  <si>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</si>
  <si>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</si>
  <si>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</si>
  <si>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</si>
  <si>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</si>
  <si>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</si>
  <si>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</si>
  <si>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</si>
  <si>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</si>
  <si>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</si>
  <si>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</si>
  <si>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</si>
  <si>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</si>
  <si>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</si>
  <si>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</si>
  <si>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</si>
  <si>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</si>
  <si>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</si>
  <si>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</si>
  <si>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</si>
  <si>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</si>
  <si>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</si>
  <si>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</si>
  <si>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</si>
  <si>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</si>
  <si>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</si>
  <si>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</si>
  <si>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</si>
  <si>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</si>
  <si>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</si>
  <si>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</si>
  <si>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</si>
  <si>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</si>
  <si>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</si>
  <si>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</si>
  <si>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</si>
  <si>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</si>
  <si>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</si>
  <si>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</si>
  <si>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</si>
  <si>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</si>
  <si>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</si>
  <si>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</si>
  <si>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</si>
  <si>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</si>
  <si>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</si>
  <si>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</si>
  <si>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</si>
  <si>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</si>
  <si>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</si>
  <si>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</si>
  <si>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</si>
  <si>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</si>
  <si>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</si>
  <si>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</si>
  <si>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</si>
  <si>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</si>
  <si>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</si>
  <si>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</si>
  <si>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</si>
  <si>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</si>
  <si>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</si>
  <si>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</si>
  <si>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</si>
  <si>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</si>
  <si>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</si>
  <si>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</si>
  <si>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</si>
  <si>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</si>
  <si>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</si>
  <si>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</si>
  <si>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</si>
  <si>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</si>
  <si>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</si>
  <si>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</si>
  <si>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</si>
  <si>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</si>
  <si>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</si>
  <si>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</si>
  <si>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</si>
  <si>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</si>
  <si>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</si>
  <si>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</si>
  <si>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</si>
  <si>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</si>
  <si>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</si>
  <si>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</si>
  <si>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</si>
  <si>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</si>
  <si>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</si>
  <si>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</si>
  <si>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</si>
  <si>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</si>
  <si>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</si>
  <si>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</si>
  <si>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</si>
  <si>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</si>
  <si>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</si>
  <si>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</si>
  <si>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</si>
  <si>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</si>
  <si>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</si>
  <si>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</si>
  <si>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</si>
  <si>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</si>
  <si>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</si>
  <si>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</si>
  <si>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</si>
  <si>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</si>
  <si>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</si>
  <si>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</si>
  <si>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</si>
  <si>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</si>
  <si>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</si>
  <si>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</si>
  <si>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</si>
  <si>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</si>
  <si>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</si>
  <si>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</si>
  <si>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</si>
  <si>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</si>
  <si>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</si>
  <si>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</si>
  <si>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</si>
  <si>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</si>
  <si>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</si>
  <si>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</si>
  <si>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</si>
  <si>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</si>
  <si>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</si>
  <si>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</si>
  <si>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</si>
  <si>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</si>
  <si>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</si>
  <si>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</si>
  <si>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</si>
  <si>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</si>
  <si>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</si>
  <si>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</si>
  <si>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</si>
  <si>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</si>
  <si>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</si>
  <si>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</si>
  <si>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</si>
  <si>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</si>
  <si>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</si>
  <si>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</si>
  <si>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</si>
  <si>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</si>
  <si>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</si>
  <si>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</si>
  <si>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</si>
  <si>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</si>
  <si>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</si>
  <si>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</si>
  <si>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</si>
  <si>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</si>
  <si>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</si>
  <si>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</si>
  <si>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</si>
  <si>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</si>
  <si>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</si>
  <si>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</si>
  <si>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</si>
  <si>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</si>
  <si>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</si>
  <si>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</si>
  <si>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</si>
  <si>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</si>
  <si>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</si>
  <si>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</si>
  <si>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</si>
  <si>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</si>
  <si>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</si>
  <si>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</si>
  <si>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</si>
  <si>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</si>
  <si>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</si>
  <si>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</si>
  <si>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</si>
  <si>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</si>
  <si>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</si>
  <si>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</si>
  <si>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</si>
  <si>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</si>
  <si>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</si>
  <si>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</si>
  <si>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</si>
  <si>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</si>
  <si>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</si>
  <si>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</si>
  <si>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</si>
  <si>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</si>
  <si>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</si>
  <si>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</si>
  <si>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</si>
  <si>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</si>
  <si>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</si>
  <si>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</si>
  <si>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</si>
  <si>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</si>
  <si>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</si>
  <si>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</si>
  <si>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</si>
  <si>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</si>
  <si>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</si>
  <si>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</si>
  <si>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</si>
  <si>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</si>
  <si>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</si>
  <si>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</si>
  <si>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</si>
  <si>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</si>
  <si>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</si>
  <si>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</si>
  <si>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</si>
  <si>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</si>
  <si>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</si>
  <si>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</si>
  <si>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</si>
  <si>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</si>
  <si>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</si>
  <si>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</si>
  <si>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</si>
  <si>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</si>
  <si>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</si>
  <si>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</si>
  <si>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</si>
  <si>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</si>
  <si>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</si>
  <si>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</si>
  <si>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</si>
  <si>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</si>
  <si>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</si>
  <si>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</si>
  <si>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</si>
  <si>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</si>
  <si>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</si>
  <si>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</si>
  <si>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</si>
  <si>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</si>
  <si>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</si>
  <si>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</si>
  <si>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</si>
  <si>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</si>
  <si>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</si>
  <si>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</si>
  <si>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</si>
  <si>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</si>
  <si>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</si>
  <si>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</si>
  <si>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</si>
  <si>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</si>
  <si>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</si>
  <si>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</si>
  <si>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</si>
  <si>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</si>
  <si>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</si>
  <si>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</si>
  <si>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</si>
  <si>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</si>
  <si>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</si>
  <si>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</si>
  <si>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</si>
  <si>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</si>
  <si>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</si>
  <si>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</si>
  <si>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</si>
  <si>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</si>
  <si>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</si>
  <si>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</si>
  <si>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</si>
  <si>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</si>
  <si>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</si>
  <si>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</si>
  <si>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</si>
  <si>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</si>
  <si>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</si>
  <si>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</si>
  <si>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</si>
  <si>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</si>
  <si>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</si>
  <si>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</si>
  <si>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</si>
  <si>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</si>
  <si>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</si>
  <si>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</si>
  <si>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</si>
  <si>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</si>
  <si>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</si>
  <si>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</si>
  <si>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</si>
  <si>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</si>
  <si>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</si>
  <si>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</si>
  <si>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</si>
  <si>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</si>
  <si>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</si>
  <si>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</si>
  <si>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</si>
  <si>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</si>
  <si>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</si>
  <si>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</si>
  <si>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</si>
  <si>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</si>
  <si>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</si>
  <si>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</si>
  <si>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</si>
  <si>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</si>
  <si>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</si>
  <si>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</si>
  <si>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</si>
  <si>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</si>
  <si>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</si>
  <si>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</si>
  <si>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</si>
  <si>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</si>
  <si>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</si>
  <si>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</si>
  <si>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</si>
  <si>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</si>
  <si>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</si>
  <si>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</si>
  <si>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</si>
  <si>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</si>
  <si>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</si>
  <si>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</si>
  <si>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</si>
  <si>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</si>
  <si>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</si>
  <si>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</si>
  <si>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</si>
  <si>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</si>
  <si>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</si>
  <si>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</si>
  <si>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</si>
  <si>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</si>
  <si>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</si>
  <si>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</si>
  <si>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</si>
  <si>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</si>
  <si>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</si>
  <si>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</si>
  <si>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</si>
  <si>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</si>
  <si>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</si>
  <si>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</si>
  <si>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</si>
  <si>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</si>
  <si>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</si>
  <si>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</si>
  <si>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</si>
  <si>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</si>
  <si>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</si>
  <si>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</si>
  <si>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</si>
  <si>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</si>
  <si>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</si>
  <si>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</si>
  <si>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</si>
  <si>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</si>
  <si>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</si>
  <si>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</si>
  <si>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</si>
  <si>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</si>
  <si>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</si>
  <si>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</si>
  <si>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</si>
  <si>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</si>
  <si>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</si>
  <si>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</si>
  <si>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</si>
  <si>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</si>
  <si>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</si>
  <si>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</si>
  <si>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</si>
  <si>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</si>
  <si>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</si>
  <si>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</si>
  <si>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</si>
  <si>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</si>
  <si>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</si>
  <si>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</si>
  <si>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</si>
  <si>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</si>
  <si>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</si>
  <si>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</si>
  <si>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</si>
  <si>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</si>
  <si>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</si>
  <si>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</si>
  <si>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</si>
  <si>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</si>
  <si>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</si>
  <si>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</si>
  <si>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</si>
  <si>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</si>
  <si>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</si>
  <si>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</si>
  <si>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</si>
  <si>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</si>
  <si>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</si>
  <si>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</si>
  <si>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</si>
  <si>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</si>
  <si>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</si>
  <si>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</si>
  <si>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</si>
  <si>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</si>
  <si>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</si>
  <si>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</si>
  <si>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</si>
  <si>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</si>
  <si>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</si>
  <si>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</si>
  <si>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</si>
  <si>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</si>
  <si>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</si>
  <si>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</si>
  <si>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</si>
  <si>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</si>
  <si>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</si>
  <si>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</si>
  <si>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</si>
  <si>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</si>
  <si>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</si>
  <si>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</si>
  <si>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</si>
  <si>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</si>
  <si>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</si>
  <si>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</si>
  <si>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</si>
  <si>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</si>
  <si>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</si>
  <si>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</si>
  <si>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</si>
  <si>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</si>
  <si>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</si>
  <si>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</si>
  <si>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</si>
  <si>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</si>
  <si>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</si>
  <si>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</si>
  <si>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</si>
  <si>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</si>
  <si>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</si>
  <si>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</si>
  <si>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</si>
  <si>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</si>
  <si>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</si>
  <si>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</si>
  <si>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</si>
  <si>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</si>
  <si>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</si>
  <si>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</si>
  <si>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</si>
  <si>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</si>
  <si>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</si>
  <si>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</si>
  <si>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</si>
  <si>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</si>
  <si>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</si>
  <si>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</si>
  <si>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</si>
  <si>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</si>
  <si>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</si>
  <si>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</si>
  <si>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</si>
  <si>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</si>
  <si>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</si>
  <si>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</si>
  <si>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</si>
  <si>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</si>
  <si>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</si>
  <si>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</si>
  <si>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</si>
  <si>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</si>
  <si>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</si>
  <si>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</si>
  <si>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</si>
  <si>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</si>
  <si>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</si>
  <si>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</si>
  <si>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</si>
  <si>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</si>
  <si>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</si>
  <si>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</si>
  <si>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</si>
  <si>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</si>
  <si>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</si>
  <si>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</si>
  <si>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</si>
  <si>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</si>
  <si>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</si>
  <si>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</si>
  <si>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</si>
  <si>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</si>
  <si>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</si>
  <si>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</si>
  <si>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</si>
  <si>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</si>
  <si>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</si>
  <si>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</si>
  <si>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</si>
  <si>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</si>
  <si>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</si>
  <si>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</si>
  <si>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</si>
  <si>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</si>
  <si>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</si>
  <si>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</si>
  <si>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</si>
  <si>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</si>
  <si>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</si>
  <si>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</si>
  <si>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</si>
  <si>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</si>
  <si>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</si>
  <si>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</si>
  <si>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</si>
  <si>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</si>
  <si>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</si>
  <si>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</si>
  <si>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</si>
  <si>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</si>
  <si>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</si>
  <si>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</si>
  <si>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</si>
  <si>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</si>
  <si>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</si>
  <si>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</si>
  <si>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</si>
  <si>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</si>
  <si>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</si>
  <si>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</si>
  <si>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</si>
  <si>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</si>
  <si>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</si>
  <si>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</si>
  <si>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</si>
  <si>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</si>
  <si>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</si>
  <si>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</si>
  <si>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</si>
  <si>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</si>
  <si>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</si>
  <si>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</si>
  <si>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</si>
  <si>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</si>
  <si>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</si>
  <si>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</si>
  <si>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</si>
  <si>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</si>
  <si>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</si>
  <si>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</si>
  <si>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</si>
  <si>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</si>
  <si>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</si>
  <si>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</si>
  <si>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</si>
  <si>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</si>
  <si>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</si>
  <si>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</si>
  <si>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</si>
  <si>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</si>
  <si>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</si>
  <si>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</si>
  <si>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</si>
  <si>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</si>
  <si>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</si>
  <si>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</si>
  <si>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</si>
  <si>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</si>
  <si>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</si>
  <si>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</si>
  <si>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</si>
  <si>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</si>
  <si>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</si>
  <si>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</si>
  <si>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</si>
  <si>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</si>
  <si>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</si>
  <si>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</si>
  <si>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</si>
  <si>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</si>
  <si>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</si>
  <si>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</si>
  <si>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</si>
  <si>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</si>
  <si>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</si>
  <si>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</si>
  <si>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</si>
  <si>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</si>
  <si>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</si>
  <si>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</si>
  <si>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</si>
  <si>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</si>
  <si>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</si>
  <si>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</si>
  <si>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</si>
  <si>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</si>
  <si>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</si>
  <si>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</si>
  <si>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</si>
  <si>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</si>
  <si>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</si>
  <si>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</si>
  <si>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</si>
  <si>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</si>
  <si>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</si>
  <si>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</si>
  <si>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</si>
  <si>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</si>
  <si>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</si>
  <si>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</si>
  <si>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</si>
  <si>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</si>
  <si>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</si>
  <si>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</si>
  <si>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</si>
  <si>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</si>
  <si>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</si>
  <si>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</si>
  <si>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</si>
  <si>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</si>
  <si>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</si>
  <si>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</si>
  <si>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</si>
  <si>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</si>
  <si>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</si>
  <si>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</si>
  <si>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</si>
  <si>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</si>
  <si>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</si>
  <si>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</si>
  <si>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</si>
  <si>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</si>
  <si>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</si>
  <si>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</si>
  <si>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</si>
  <si>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</si>
  <si>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</si>
  <si>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</si>
  <si>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</si>
  <si>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</si>
  <si>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</si>
  <si>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</si>
  <si>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</si>
  <si>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</si>
  <si>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</si>
  <si>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</si>
  <si>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</si>
  <si>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</si>
  <si>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</si>
  <si>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</si>
  <si>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</si>
  <si>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</si>
  <si>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</si>
  <si>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</si>
  <si>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</si>
  <si>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</si>
  <si>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</si>
  <si>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</si>
  <si>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</si>
  <si>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</si>
  <si>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</si>
  <si>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</si>
  <si>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</si>
  <si>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</si>
  <si>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</si>
  <si>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</si>
  <si>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</si>
  <si>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</si>
  <si>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</si>
  <si>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</si>
  <si>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</si>
  <si>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</si>
  <si>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</si>
  <si>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</si>
  <si>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</si>
  <si>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</si>
  <si>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</si>
  <si>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</si>
  <si>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</si>
  <si>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</si>
  <si>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</si>
  <si>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</si>
  <si>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</si>
  <si>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</si>
  <si>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</si>
  <si>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</si>
  <si>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</si>
  <si>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</si>
  <si>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</si>
  <si>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</si>
  <si>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</si>
  <si>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</si>
  <si>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</si>
  <si>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</si>
  <si>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</si>
  <si>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</si>
  <si>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</si>
  <si>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</si>
  <si>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</si>
  <si>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</si>
  <si>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</si>
  <si>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</si>
  <si>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</si>
  <si>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</si>
  <si>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</si>
  <si>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</si>
  <si>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</si>
  <si>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</si>
  <si>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</si>
  <si>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</si>
  <si>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</si>
  <si>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</si>
  <si>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</si>
  <si>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</si>
  <si>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</si>
  <si>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</si>
  <si>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</si>
  <si>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</si>
  <si>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</si>
  <si>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</si>
  <si>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</si>
  <si>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</si>
  <si>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</si>
  <si>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</si>
  <si>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</si>
  <si>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</si>
  <si>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</si>
  <si>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</si>
  <si>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</si>
  <si>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</si>
  <si>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</si>
  <si>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</si>
  <si>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</si>
  <si>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</si>
  <si>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</si>
  <si>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</si>
  <si>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</si>
  <si>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</si>
  <si>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</si>
  <si>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</si>
  <si>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</si>
  <si>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</si>
  <si>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</si>
  <si>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</si>
  <si>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</si>
  <si>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</si>
  <si>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</si>
  <si>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</si>
  <si>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</si>
  <si>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</si>
  <si>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</si>
  <si>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</si>
  <si>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</si>
  <si>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</si>
  <si>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</si>
  <si>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</si>
  <si>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</si>
  <si>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</si>
  <si>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</si>
  <si>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</si>
  <si>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</si>
  <si>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</si>
  <si>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</si>
  <si>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</si>
  <si>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</si>
  <si>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</si>
  <si>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</si>
  <si>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</si>
  <si>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</si>
  <si>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</si>
  <si>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</si>
  <si>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</si>
  <si>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</si>
  <si>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</si>
  <si>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</si>
  <si>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</si>
  <si>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</si>
  <si>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</si>
  <si>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</si>
  <si>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</si>
  <si>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</si>
  <si>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</si>
  <si>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</si>
  <si>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</si>
  <si>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</si>
  <si>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</si>
  <si>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</si>
  <si>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</si>
  <si>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</si>
  <si>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</si>
  <si>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</si>
  <si>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</si>
  <si>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</si>
  <si>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</si>
  <si>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</si>
  <si>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</si>
  <si>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</si>
  <si>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</si>
  <si>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</si>
  <si>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</si>
  <si>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</si>
  <si>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</si>
  <si>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</si>
  <si>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</si>
  <si>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</si>
  <si>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</si>
  <si>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</si>
  <si>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</si>
  <si>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</si>
  <si>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</si>
  <si>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</si>
  <si>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</si>
  <si>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</si>
  <si>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</si>
  <si>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</si>
  <si>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</si>
  <si>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</si>
  <si>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</si>
  <si>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</si>
  <si>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</si>
  <si>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</si>
  <si>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</si>
  <si>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</si>
  <si>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</si>
  <si>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</si>
  <si>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</si>
  <si>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</si>
  <si>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</si>
  <si>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</si>
  <si>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</si>
  <si>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</si>
  <si>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</si>
  <si>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</si>
  <si>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</si>
  <si>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</si>
  <si>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</si>
  <si>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</si>
  <si>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</si>
  <si>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</si>
  <si>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</si>
  <si>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</si>
  <si>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</si>
  <si>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</si>
  <si>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</si>
  <si>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</si>
  <si>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</si>
  <si>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</si>
  <si>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</si>
  <si>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</si>
  <si>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</si>
  <si>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</si>
  <si>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</si>
  <si>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</si>
  <si>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</si>
  <si>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</si>
  <si>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</si>
  <si>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</si>
  <si>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</si>
  <si>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</si>
  <si>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</si>
  <si>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</si>
  <si>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</si>
  <si>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</si>
  <si>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</si>
  <si>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</si>
  <si>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</si>
  <si>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</si>
  <si>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</si>
  <si>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</si>
  <si>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</si>
  <si>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</si>
  <si>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</si>
  <si>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</si>
  <si>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</si>
  <si>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</si>
  <si>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</si>
  <si>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</si>
  <si>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</si>
  <si>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</si>
  <si>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</si>
  <si>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</si>
  <si>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</si>
  <si>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</si>
  <si>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</si>
  <si>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</si>
  <si>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</si>
  <si>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</si>
  <si>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</si>
  <si>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</si>
  <si>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</si>
  <si>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</si>
  <si>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</si>
  <si>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</si>
  <si>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</si>
  <si>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</si>
  <si>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</si>
  <si>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</si>
  <si>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</si>
  <si>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</si>
  <si>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</si>
  <si>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</si>
  <si>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</si>
  <si>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</si>
  <si>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</si>
  <si>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</si>
  <si>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</si>
  <si>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</si>
  <si>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</si>
  <si>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</si>
  <si>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</si>
  <si>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</si>
  <si>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</si>
  <si>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</si>
  <si>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</si>
  <si>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</si>
  <si>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</si>
  <si>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</si>
  <si>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</si>
  <si>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</si>
  <si>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</si>
  <si>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</si>
  <si>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</si>
  <si>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</si>
  <si>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</si>
  <si>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</si>
  <si>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</si>
  <si>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</si>
  <si>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</si>
  <si>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</si>
  <si>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</si>
  <si>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</si>
  <si>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</si>
  <si>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</si>
  <si>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</si>
  <si>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</si>
  <si>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</si>
  <si>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</si>
  <si>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</si>
  <si>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</si>
  <si>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</si>
  <si>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</si>
  <si>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</si>
  <si>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</si>
  <si>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</si>
  <si>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</si>
  <si>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</si>
  <si>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</si>
  <si>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</si>
  <si>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</si>
  <si>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</si>
  <si>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</si>
  <si>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</si>
  <si>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</si>
  <si>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</si>
  <si>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</si>
  <si>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</si>
  <si>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</si>
  <si>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</si>
  <si>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</si>
  <si>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</si>
  <si>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</si>
  <si>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</si>
  <si>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</si>
  <si>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</si>
  <si>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</si>
  <si>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</si>
  <si>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</si>
  <si>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</si>
  <si>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</si>
  <si>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</si>
  <si>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</si>
  <si>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</si>
  <si>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</si>
  <si>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</si>
  <si>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</si>
  <si>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</si>
  <si>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</si>
  <si>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</si>
  <si>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</si>
  <si>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</si>
  <si>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</si>
  <si>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</si>
  <si>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</si>
  <si>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</si>
  <si>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</si>
  <si>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</si>
  <si>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</si>
  <si>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</si>
  <si>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</si>
  <si>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</si>
  <si>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</si>
  <si>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</si>
  <si>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</si>
  <si>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</si>
  <si>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</si>
  <si>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</si>
  <si>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</si>
  <si>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</si>
  <si>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</si>
  <si>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</si>
  <si>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</si>
  <si>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</si>
  <si>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</si>
  <si>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</si>
  <si>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</si>
  <si>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</si>
  <si>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</si>
  <si>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</si>
  <si>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</si>
  <si>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</si>
  <si>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</si>
  <si>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</si>
  <si>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</si>
  <si>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</si>
  <si>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</si>
  <si>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</si>
  <si>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</si>
  <si>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</si>
  <si>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</si>
  <si>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</si>
  <si>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</si>
  <si>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</si>
  <si>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</si>
  <si>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</si>
  <si>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</si>
  <si>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</si>
  <si>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</si>
  <si>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</si>
  <si>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</si>
  <si>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</si>
  <si>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</si>
  <si>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</si>
  <si>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</si>
  <si>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</si>
  <si>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</si>
  <si>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</si>
  <si>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</si>
  <si>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</si>
  <si>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</si>
  <si>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</si>
  <si>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</si>
  <si>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</si>
  <si>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</si>
  <si>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</si>
  <si>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</si>
  <si>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</si>
  <si>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</si>
  <si>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</si>
  <si>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</si>
  <si>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</si>
  <si>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</si>
  <si>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</si>
  <si>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</si>
  <si>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</si>
  <si>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</si>
  <si>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</si>
  <si>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</si>
  <si>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</si>
  <si>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</si>
  <si>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</si>
  <si>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</si>
  <si>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</si>
  <si>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</si>
  <si>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</si>
  <si>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</si>
  <si>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</si>
  <si>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</si>
  <si>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</si>
  <si>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</si>
  <si>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</si>
  <si>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</si>
  <si>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</si>
  <si>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</si>
  <si>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</si>
  <si>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</si>
  <si>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</si>
  <si>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</si>
  <si>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</si>
  <si>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</si>
  <si>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</si>
  <si>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</si>
  <si>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</si>
  <si>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</si>
  <si>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</si>
  <si>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</si>
  <si>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</si>
  <si>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</si>
  <si>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</si>
  <si>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</si>
  <si>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</si>
  <si>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</si>
  <si>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</si>
  <si>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</si>
  <si>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</si>
  <si>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</si>
  <si>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</si>
  <si>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</si>
  <si>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</si>
  <si>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</si>
  <si>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</si>
  <si>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</si>
  <si>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</si>
  <si>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</si>
  <si>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</si>
  <si>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</si>
  <si>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</si>
  <si>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</si>
  <si>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</si>
  <si>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</si>
  <si>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</si>
  <si>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</si>
  <si>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</si>
  <si>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</si>
  <si>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</si>
  <si>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</si>
  <si>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</si>
  <si>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</si>
  <si>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</si>
  <si>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</si>
  <si>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</si>
  <si>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</si>
  <si>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</si>
  <si>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</si>
  <si>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</si>
  <si>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</si>
  <si>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</si>
  <si>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</si>
  <si>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</si>
  <si>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</si>
  <si>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</si>
  <si>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</si>
  <si>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</si>
  <si>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</si>
  <si>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</si>
  <si>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</si>
  <si>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</si>
  <si>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</si>
  <si>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</si>
  <si>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</si>
  <si>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</si>
  <si>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</si>
  <si>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</si>
  <si>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</si>
  <si>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</si>
  <si>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</si>
  <si>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</si>
  <si>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</si>
  <si>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</si>
  <si>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</si>
  <si>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</si>
  <si>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</si>
  <si>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</si>
  <si>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</si>
  <si>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</si>
  <si>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</si>
  <si>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</si>
  <si>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</si>
  <si>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</si>
  <si>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</si>
  <si>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</si>
  <si>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</si>
  <si>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</si>
  <si>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</si>
  <si>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</si>
  <si>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</si>
  <si>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</si>
  <si>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</si>
  <si>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</si>
  <si>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</si>
  <si>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</si>
  <si>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</si>
  <si>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</si>
  <si>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</si>
  <si>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</si>
  <si>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</si>
  <si>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</si>
  <si>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</si>
  <si>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</si>
  <si>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</si>
  <si>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</si>
  <si>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</si>
  <si>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</si>
  <si>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</si>
  <si>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</si>
  <si>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</si>
  <si>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</si>
  <si>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</si>
  <si>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</si>
  <si>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</si>
  <si>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</si>
  <si>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</si>
  <si>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</si>
  <si>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</si>
  <si>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</si>
  <si>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</si>
  <si>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</si>
  <si>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</si>
  <si>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</si>
  <si>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</si>
  <si>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</si>
  <si>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</si>
  <si>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</si>
  <si>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</si>
  <si>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</si>
  <si>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</si>
  <si>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</si>
  <si>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</si>
  <si>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</si>
  <si>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</si>
  <si>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</si>
  <si>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</si>
  <si>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</si>
  <si>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</si>
  <si>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</si>
  <si>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</si>
  <si>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</si>
  <si>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</si>
  <si>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</si>
  <si>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</si>
  <si>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</si>
  <si>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</si>
  <si>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</si>
  <si>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</si>
  <si>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</si>
  <si>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</si>
  <si>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</si>
  <si>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</si>
  <si>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</si>
  <si>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</si>
  <si>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</si>
  <si>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</si>
  <si>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</si>
  <si>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</si>
  <si>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</si>
  <si>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</si>
  <si>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</si>
  <si>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</si>
  <si>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</si>
  <si>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</si>
  <si>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</si>
  <si>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</si>
  <si>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</si>
  <si>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</si>
  <si>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</si>
  <si>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</si>
  <si>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</si>
  <si>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</si>
  <si>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</si>
  <si>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</si>
  <si>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</si>
  <si>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</si>
  <si>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</si>
  <si>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</si>
  <si>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</si>
  <si>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</si>
  <si>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</si>
  <si>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</si>
  <si>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</si>
  <si>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</si>
  <si>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</si>
  <si>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</si>
  <si>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</si>
  <si>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</si>
  <si>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</si>
  <si>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</si>
  <si>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</si>
  <si>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</si>
  <si>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</si>
  <si>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</si>
  <si>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</si>
  <si>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</si>
  <si>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</si>
  <si>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</si>
  <si>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</si>
  <si>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</si>
  <si>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</si>
  <si>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</si>
  <si>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</si>
  <si>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</si>
  <si>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</si>
  <si>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</si>
  <si>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</si>
  <si>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</si>
  <si>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</si>
  <si>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</si>
  <si>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</si>
  <si>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</si>
  <si>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</si>
  <si>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</si>
  <si>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</si>
  <si>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</si>
  <si>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</si>
  <si>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</si>
  <si>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</si>
  <si>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</si>
  <si>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</si>
  <si>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</si>
  <si>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</si>
  <si>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</si>
  <si>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</si>
  <si>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</si>
  <si>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</si>
  <si>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</si>
  <si>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</si>
  <si>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</si>
  <si>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</si>
  <si>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</si>
  <si>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</si>
  <si>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</si>
  <si>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</si>
  <si>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</si>
  <si>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</si>
  <si>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</si>
  <si>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</si>
  <si>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</si>
  <si>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</si>
  <si>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</si>
  <si>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</si>
  <si>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</si>
  <si>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</si>
  <si>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</si>
  <si>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</si>
  <si>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</si>
  <si>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</si>
  <si>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</si>
  <si>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</si>
  <si>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</si>
  <si>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</si>
  <si>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</si>
  <si>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</si>
  <si>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</si>
  <si>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</si>
  <si>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</si>
  <si>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</si>
  <si>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</si>
  <si>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</si>
  <si>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</si>
  <si>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</si>
  <si>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</si>
  <si>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</si>
  <si>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</si>
  <si>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</si>
  <si>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</si>
  <si>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</si>
  <si>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</si>
  <si>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</si>
  <si>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</si>
  <si>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</si>
  <si>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</si>
  <si>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</si>
  <si>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</si>
  <si>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</si>
  <si>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</si>
  <si>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</si>
  <si>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</si>
  <si>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</si>
  <si>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</si>
  <si>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</si>
  <si>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</si>
  <si>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</si>
  <si>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</si>
  <si>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</si>
  <si>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</si>
  <si>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</si>
  <si>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</si>
  <si>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</si>
  <si>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</si>
  <si>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</si>
  <si>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</si>
  <si>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</si>
  <si>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</si>
  <si>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</si>
  <si>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</si>
  <si>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</si>
  <si>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</si>
  <si>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</si>
  <si>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</si>
  <si>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</si>
  <si>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</si>
  <si>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</si>
  <si>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</si>
  <si>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</si>
  <si>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</si>
  <si>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</si>
  <si>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</si>
  <si>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</si>
  <si>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</si>
  <si>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</si>
  <si>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</si>
  <si>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</si>
  <si>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</si>
  <si>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</si>
  <si>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</si>
  <si>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</si>
  <si>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</si>
  <si>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</si>
  <si>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</si>
  <si>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</si>
  <si>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</si>
  <si>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</si>
  <si>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</si>
  <si>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</si>
  <si>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</si>
  <si>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</si>
  <si>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</si>
  <si>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</si>
  <si>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</si>
  <si>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</si>
  <si>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</si>
  <si>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</si>
  <si>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</si>
  <si>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</si>
  <si>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</si>
  <si>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</si>
  <si>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</si>
  <si>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</si>
  <si>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</si>
  <si>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</si>
  <si>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</si>
  <si>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</si>
  <si>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</si>
  <si>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</si>
  <si>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</si>
  <si>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</si>
  <si>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</si>
  <si>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</si>
  <si>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</si>
  <si>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</si>
  <si>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</si>
  <si>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</si>
  <si>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</si>
  <si>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</si>
  <si>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</si>
  <si>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</si>
  <si>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</si>
  <si>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</si>
  <si>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</si>
  <si>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</si>
  <si>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</si>
  <si>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</si>
  <si>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</si>
  <si>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</si>
  <si>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</si>
  <si>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</si>
  <si>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</si>
  <si>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</si>
  <si>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</si>
  <si>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</si>
  <si>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</si>
  <si>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</si>
  <si>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</si>
  <si>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</si>
  <si>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</si>
  <si>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</si>
  <si>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</si>
  <si>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</si>
  <si>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</si>
  <si>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</si>
  <si>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</si>
  <si>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</si>
  <si>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</si>
  <si>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</si>
  <si>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</si>
  <si>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</si>
  <si>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</si>
  <si>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</si>
  <si>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</si>
  <si>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</si>
  <si>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</si>
  <si>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</si>
  <si>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</si>
  <si>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</si>
  <si>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</si>
  <si>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</si>
  <si>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</si>
  <si>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</si>
  <si>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</si>
  <si>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</si>
  <si>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</si>
  <si>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</si>
  <si>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</si>
  <si>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</si>
  <si>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</si>
  <si>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</si>
  <si>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</si>
  <si>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</si>
  <si>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</si>
  <si>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</si>
  <si>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</si>
  <si>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</si>
  <si>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</si>
  <si>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</si>
  <si>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</si>
  <si>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</si>
  <si>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</si>
  <si>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</si>
  <si>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</si>
  <si>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</si>
  <si>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</si>
  <si>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</si>
  <si>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</si>
  <si>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</si>
  <si>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</si>
  <si>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</si>
  <si>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</si>
  <si>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</si>
  <si>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</si>
  <si>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</si>
  <si>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</si>
  <si>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</si>
  <si>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</si>
  <si>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</si>
  <si>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</si>
  <si>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</si>
  <si>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</si>
  <si>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</si>
  <si>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</si>
  <si>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</si>
  <si>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</si>
  <si>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</si>
  <si>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</si>
  <si>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</si>
  <si>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</si>
  <si>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</si>
  <si>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</si>
  <si>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</si>
  <si>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</si>
  <si>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</si>
  <si>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</si>
  <si>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</si>
  <si>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</si>
  <si>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</si>
  <si>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</si>
  <si>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</si>
  <si>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</si>
  <si>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</si>
  <si>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</si>
  <si>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</si>
  <si>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</si>
  <si>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</si>
  <si>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</si>
  <si>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</si>
  <si>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</si>
  <si>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</si>
  <si>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</si>
  <si>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</si>
  <si>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</si>
  <si>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</si>
  <si>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</si>
  <si>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</si>
  <si>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</si>
  <si>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</si>
  <si>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</si>
  <si>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</si>
  <si>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</si>
  <si>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</si>
  <si>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</si>
  <si>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</si>
  <si>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</si>
  <si>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</si>
  <si>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</si>
  <si>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</si>
  <si>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</si>
  <si>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</si>
  <si>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</si>
  <si>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</si>
  <si>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</si>
  <si>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</si>
  <si>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</si>
  <si>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</si>
  <si>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</si>
  <si>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</si>
  <si>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</si>
  <si>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</si>
  <si>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</si>
  <si>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</si>
  <si>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</si>
  <si>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</si>
  <si>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</si>
  <si>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</si>
  <si>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</si>
  <si>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</si>
  <si>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</si>
  <si>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</si>
  <si>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</si>
  <si>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</si>
  <si>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</si>
  <si>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</si>
  <si>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</si>
  <si>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</si>
  <si>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</si>
  <si>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</si>
  <si>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</si>
  <si>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</si>
  <si>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</si>
  <si>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</si>
  <si>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</si>
  <si>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</si>
  <si>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</si>
  <si>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</si>
  <si>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</si>
  <si>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</si>
  <si>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</si>
  <si>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</si>
  <si>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</si>
  <si>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</si>
  <si>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</si>
  <si>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</si>
  <si>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</si>
  <si>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</si>
  <si>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</si>
  <si>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</si>
  <si>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</si>
  <si>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</si>
  <si>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</si>
  <si>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</si>
  <si>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</si>
  <si>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</si>
  <si>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</si>
  <si>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</si>
  <si>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</si>
  <si>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</si>
  <si>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</si>
  <si>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</si>
  <si>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</si>
  <si>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</si>
  <si>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</si>
  <si>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</si>
  <si>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</si>
  <si>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</si>
  <si>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</si>
  <si>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</si>
  <si>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</si>
  <si>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</si>
  <si>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</si>
  <si>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</si>
  <si>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</si>
  <si>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</si>
  <si>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</si>
  <si>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</si>
  <si>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</si>
  <si>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</si>
  <si>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</si>
  <si>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</si>
  <si>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</si>
  <si>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</si>
  <si>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</si>
  <si>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</si>
  <si>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</si>
  <si>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</si>
  <si>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</si>
  <si>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</si>
  <si>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</si>
  <si>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</si>
  <si>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</si>
  <si>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</si>
  <si>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</si>
  <si>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</si>
  <si>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</si>
  <si>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</si>
  <si>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</si>
  <si>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</si>
  <si>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</si>
  <si>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</si>
  <si>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</si>
  <si>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</si>
  <si>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</si>
  <si>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</si>
  <si>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</si>
  <si>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</si>
  <si>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</si>
  <si>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</si>
  <si>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</si>
  <si>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</si>
  <si>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</si>
  <si>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</si>
  <si>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</si>
  <si>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</si>
  <si>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</si>
  <si>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</si>
  <si>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</si>
  <si>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</si>
  <si>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</si>
  <si>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</si>
  <si>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</si>
  <si>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</si>
  <si>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</si>
  <si>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</si>
  <si>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</si>
  <si>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</si>
  <si>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</si>
  <si>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</si>
  <si>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</si>
  <si>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</si>
  <si>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</si>
  <si>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</si>
  <si>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</si>
  <si>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</si>
  <si>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</si>
  <si>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</si>
  <si>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</si>
  <si>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</si>
  <si>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</si>
  <si>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</si>
  <si>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</si>
  <si>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</si>
  <si>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</si>
  <si>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</si>
  <si>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</si>
  <si>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</si>
  <si>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</si>
  <si>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</si>
  <si>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</si>
  <si>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</si>
  <si>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</si>
  <si>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</si>
  <si>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</si>
  <si>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</si>
  <si>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</si>
  <si>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</si>
  <si>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</si>
  <si>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</si>
  <si>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</si>
  <si>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</si>
  <si>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</si>
  <si>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</si>
  <si>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</si>
  <si>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</si>
  <si>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</si>
  <si>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</si>
  <si>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</si>
  <si>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</si>
  <si>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</si>
  <si>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</si>
  <si>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</si>
  <si>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</si>
  <si>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</si>
  <si>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</si>
  <si>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</si>
  <si>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</si>
  <si>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</si>
  <si>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</si>
  <si>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</si>
  <si>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</si>
  <si>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</si>
  <si>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</si>
  <si>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</si>
  <si>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</si>
  <si>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</si>
  <si>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</si>
  <si>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</si>
  <si>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</si>
  <si>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</si>
  <si>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</si>
  <si>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</si>
  <si>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</si>
  <si>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</si>
  <si>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</si>
  <si>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</si>
  <si>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</si>
  <si>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</si>
  <si>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</si>
  <si>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</si>
  <si>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</si>
  <si>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</si>
  <si>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</si>
  <si>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</si>
  <si>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</si>
  <si>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</si>
  <si>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</si>
  <si>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</si>
  <si>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</si>
  <si>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</si>
  <si>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</si>
  <si>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</si>
  <si>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</si>
  <si>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</si>
  <si>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</si>
  <si>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</si>
  <si>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</si>
  <si>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</si>
  <si>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</si>
  <si>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</si>
  <si>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</si>
  <si>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</si>
  <si>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</si>
  <si>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</si>
  <si>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</si>
  <si>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</si>
  <si>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</si>
  <si>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</si>
  <si>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</si>
  <si>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</si>
  <si>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</si>
  <si>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</si>
  <si>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</si>
  <si>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</si>
  <si>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</si>
  <si>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</si>
  <si>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</si>
  <si>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</si>
  <si>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</si>
  <si>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</si>
  <si>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</si>
  <si>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</si>
  <si>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</si>
  <si>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</si>
  <si>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</si>
  <si>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</si>
  <si>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</si>
  <si>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</si>
  <si>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</si>
  <si>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</si>
  <si>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</si>
  <si>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</si>
  <si>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</si>
  <si>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</si>
  <si>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</si>
  <si>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</si>
  <si>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</si>
  <si>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</si>
  <si>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</si>
  <si>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</si>
  <si>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</si>
  <si>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</si>
  <si>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</si>
  <si>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</si>
  <si>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</si>
  <si>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</si>
  <si>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</si>
  <si>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</si>
  <si>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</si>
  <si>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</si>
  <si>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</si>
  <si>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</si>
  <si>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</si>
  <si>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</si>
  <si>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</si>
  <si>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</si>
  <si>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</si>
  <si>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</si>
  <si>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</si>
  <si>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</si>
  <si>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</si>
  <si>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</si>
  <si>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</si>
  <si>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</si>
  <si>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</si>
  <si>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</si>
  <si>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</si>
  <si>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</si>
  <si>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</si>
  <si>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</si>
  <si>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</si>
  <si>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</si>
  <si>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</si>
  <si>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</si>
  <si>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</si>
  <si>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</si>
  <si>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</si>
  <si>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</si>
  <si>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</si>
  <si>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</si>
  <si>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</si>
  <si>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</si>
  <si>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</si>
  <si>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</si>
  <si>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</si>
  <si>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</si>
  <si>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</si>
  <si>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</si>
  <si>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</si>
  <si>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</si>
  <si>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</si>
  <si>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</si>
  <si>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</si>
  <si>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</si>
  <si>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</si>
  <si>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</si>
  <si>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</si>
  <si>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</si>
  <si>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</si>
  <si>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</si>
  <si>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</si>
  <si>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</si>
  <si>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</si>
  <si>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</si>
  <si>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</si>
  <si>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</si>
  <si>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</si>
  <si>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</si>
  <si>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</si>
  <si>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</si>
  <si>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</si>
  <si>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</si>
  <si>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</si>
  <si>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</si>
  <si>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</si>
  <si>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</si>
  <si>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</si>
  <si>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</si>
  <si>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</si>
  <si>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</si>
  <si>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</si>
  <si>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</si>
  <si>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</si>
  <si>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</si>
  <si>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</si>
  <si>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</si>
  <si>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</si>
  <si>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</si>
  <si>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</si>
  <si>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</si>
  <si>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</si>
  <si>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</si>
  <si>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</si>
  <si>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</si>
  <si>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</si>
  <si>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</si>
  <si>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</si>
  <si>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</si>
  <si>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</si>
  <si>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</si>
  <si>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</si>
  <si>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</si>
  <si>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</si>
  <si>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</si>
  <si>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</si>
  <si>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</si>
  <si>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</si>
  <si>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</si>
  <si>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</si>
  <si>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</si>
  <si>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</si>
  <si>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</si>
  <si>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</si>
  <si>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</si>
  <si>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</si>
  <si>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</si>
  <si>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</si>
  <si>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</si>
  <si>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</si>
  <si>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</si>
  <si>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</si>
  <si>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</si>
  <si>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</si>
  <si>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</si>
  <si>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</si>
  <si>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</si>
  <si>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</si>
  <si>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</si>
  <si>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</si>
  <si>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</si>
  <si>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</si>
  <si>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</si>
  <si>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</si>
  <si>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</si>
  <si>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</si>
  <si>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</si>
  <si>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</si>
  <si>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</si>
  <si>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</si>
  <si>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</si>
  <si>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</si>
  <si>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</si>
  <si>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</si>
  <si>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</si>
  <si>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</si>
  <si>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</si>
  <si>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</si>
  <si>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</si>
  <si>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</si>
  <si>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</si>
  <si>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</si>
  <si>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</si>
  <si>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</si>
  <si>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</si>
  <si>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</si>
  <si>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</si>
  <si>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</si>
  <si>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</si>
  <si>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</si>
  <si>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</si>
  <si>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</si>
  <si>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</si>
  <si>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</si>
  <si>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</si>
  <si>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</si>
  <si>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</si>
  <si>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</si>
  <si>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</si>
  <si>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</si>
  <si>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</si>
  <si>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</si>
  <si>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</si>
  <si>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</si>
  <si>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</si>
  <si>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</si>
  <si>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</si>
  <si>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</si>
  <si>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</si>
  <si>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</si>
  <si>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</si>
  <si>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</si>
  <si>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</si>
  <si>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</si>
  <si>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</si>
  <si>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</si>
  <si>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</si>
  <si>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</si>
  <si>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</si>
  <si>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</si>
  <si>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</si>
  <si>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</si>
  <si>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</si>
  <si>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</si>
  <si>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</si>
  <si>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</si>
  <si>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</si>
  <si>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</si>
  <si>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</si>
  <si>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</si>
  <si>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</si>
  <si>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</si>
  <si>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</si>
  <si>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</si>
  <si>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</si>
  <si>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</si>
  <si>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</si>
  <si>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</si>
  <si>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</si>
  <si>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</si>
  <si>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</si>
  <si>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</si>
  <si>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</si>
  <si>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</si>
  <si>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</si>
  <si>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</si>
  <si>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</si>
  <si>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</si>
  <si>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</si>
  <si>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</si>
  <si>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</si>
  <si>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</si>
  <si>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</si>
  <si>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</si>
  <si>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</si>
  <si>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</si>
  <si>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</si>
  <si>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</si>
  <si>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</si>
  <si>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</si>
  <si>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</si>
  <si>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</si>
  <si>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</si>
  <si>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</si>
  <si>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</si>
  <si>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</si>
  <si>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</si>
  <si>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</si>
  <si>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</si>
  <si>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</si>
  <si>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</si>
  <si>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</si>
  <si>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</si>
  <si>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</si>
  <si>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</si>
  <si>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</si>
  <si>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</si>
  <si>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</si>
  <si>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</si>
  <si>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</si>
  <si>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</si>
  <si>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</si>
  <si>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</si>
  <si>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</si>
  <si>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</si>
  <si>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</si>
  <si>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</si>
  <si>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</si>
  <si>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</si>
  <si>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</si>
  <si>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</si>
  <si>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</si>
  <si>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</si>
  <si>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</si>
  <si>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</si>
  <si>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</si>
  <si>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</si>
  <si>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</si>
  <si>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</si>
  <si>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</si>
  <si>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</si>
  <si>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</si>
  <si>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</si>
  <si>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</si>
  <si>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</si>
  <si>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</si>
  <si>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</si>
  <si>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</si>
  <si>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</si>
  <si>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</si>
  <si>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</si>
  <si>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</si>
  <si>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</si>
  <si>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</si>
  <si>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</si>
  <si>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</si>
  <si>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</si>
  <si>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</si>
  <si>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</si>
  <si>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</si>
  <si>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</si>
  <si>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</si>
  <si>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</si>
  <si>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</si>
  <si>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</si>
  <si>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</si>
  <si>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</si>
  <si>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</si>
  <si>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</si>
  <si>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</si>
  <si>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</si>
  <si>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</si>
  <si>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</si>
  <si>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</si>
  <si>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</si>
  <si>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</si>
  <si>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</si>
  <si>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</si>
  <si>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</si>
  <si>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</si>
  <si>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</si>
  <si>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</si>
  <si>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</si>
  <si>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</si>
  <si>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</si>
  <si>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</si>
  <si>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</si>
  <si>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</si>
  <si>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</si>
  <si>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</si>
  <si>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</si>
  <si>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</si>
  <si>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</si>
  <si>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</si>
  <si>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</si>
  <si>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</si>
  <si>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</si>
  <si>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</si>
  <si>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</si>
  <si>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</si>
  <si>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</si>
  <si>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</si>
  <si>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</si>
  <si>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</si>
  <si>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</si>
  <si>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</si>
  <si>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</si>
  <si>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</si>
  <si>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</si>
  <si>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</si>
  <si>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</si>
  <si>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</si>
  <si>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</si>
  <si>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</si>
  <si>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</si>
  <si>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</si>
  <si>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</si>
  <si>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</si>
  <si>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</si>
  <si>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</si>
  <si>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</si>
  <si>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</si>
  <si>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</si>
  <si>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</si>
  <si>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</si>
  <si>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</si>
  <si>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</si>
  <si>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</si>
  <si>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</si>
  <si>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</si>
  <si>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</si>
  <si>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</si>
  <si>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</si>
  <si>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</si>
  <si>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</si>
  <si>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</si>
  <si>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</si>
  <si>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</si>
  <si>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</si>
  <si>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</si>
  <si>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</si>
  <si>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</si>
  <si>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</si>
  <si>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</si>
  <si>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</si>
  <si>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</si>
  <si>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</si>
  <si>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</si>
  <si>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</si>
  <si>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</si>
  <si>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</si>
  <si>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</si>
  <si>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</si>
  <si>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</si>
  <si>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</si>
  <si>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</si>
  <si>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</si>
  <si>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</si>
  <si>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</si>
  <si>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</si>
  <si>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</si>
  <si>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</si>
  <si>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</si>
  <si>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</si>
  <si>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</si>
  <si>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</si>
  <si>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</si>
  <si>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</si>
  <si>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</si>
  <si>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</si>
  <si>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</si>
  <si>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</si>
  <si>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</si>
  <si>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</si>
  <si>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</si>
  <si>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</si>
  <si>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</si>
  <si>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</si>
  <si>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</si>
  <si>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</si>
  <si>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</si>
  <si>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</si>
  <si>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</si>
  <si>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</si>
  <si>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</si>
  <si>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</si>
  <si>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</si>
  <si>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</si>
  <si>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</si>
  <si>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</si>
  <si>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</si>
  <si>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</si>
  <si>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</si>
  <si>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</si>
  <si>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</si>
  <si>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</si>
  <si>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</si>
  <si>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</si>
  <si>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</si>
  <si>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</si>
  <si>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</si>
  <si>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</si>
  <si>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</si>
  <si>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</si>
  <si>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</si>
  <si>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</si>
  <si>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</si>
  <si>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</si>
  <si>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</si>
  <si>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</si>
  <si>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</si>
  <si>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</si>
  <si>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</si>
  <si>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</si>
  <si>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</si>
  <si>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</si>
  <si>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</si>
  <si>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</si>
  <si>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</si>
  <si>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</si>
  <si>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</si>
  <si>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</si>
  <si>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</si>
  <si>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</si>
  <si>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</si>
  <si>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</si>
  <si>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</si>
  <si>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</si>
  <si>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</si>
  <si>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</si>
  <si>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</si>
  <si>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</si>
  <si>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</si>
  <si>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</si>
  <si>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</si>
  <si>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</si>
  <si>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</si>
  <si>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</si>
  <si>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</si>
  <si>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</si>
  <si>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</si>
  <si>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</si>
  <si>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</si>
  <si>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</si>
  <si>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</si>
  <si>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</si>
  <si>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</si>
  <si>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</si>
  <si>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</si>
  <si>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</si>
  <si>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</si>
  <si>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</si>
  <si>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</si>
  <si>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</si>
  <si>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</si>
  <si>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</si>
  <si>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</si>
  <si>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</si>
  <si>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</si>
  <si>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</si>
  <si>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</si>
  <si>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</si>
  <si>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</si>
  <si>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</si>
  <si>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</si>
  <si>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</si>
  <si>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</si>
  <si>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</si>
  <si>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</si>
  <si>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</si>
  <si>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</si>
  <si>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</si>
  <si>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</si>
  <si>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</si>
  <si>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</si>
  <si>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</si>
  <si>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</si>
  <si>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</si>
  <si>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</si>
  <si>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</si>
  <si>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</si>
  <si>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</si>
  <si>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</si>
  <si>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</si>
  <si>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</si>
  <si>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</si>
  <si>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</si>
  <si>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</si>
  <si>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</si>
  <si>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</si>
  <si>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</si>
  <si>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</si>
  <si>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</si>
  <si>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</si>
  <si>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</si>
  <si>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</si>
  <si>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</si>
  <si>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</si>
  <si>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</si>
  <si>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</si>
  <si>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</si>
  <si>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</si>
  <si>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</si>
  <si>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</si>
  <si>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</si>
  <si>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</si>
  <si>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</si>
  <si>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</si>
  <si>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</si>
  <si>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</si>
  <si>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</si>
  <si>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</si>
  <si>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</si>
  <si>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</si>
  <si>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</si>
  <si>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</si>
  <si>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</si>
  <si>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</si>
  <si>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</si>
  <si>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</si>
  <si>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</si>
  <si>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</si>
  <si>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</si>
  <si>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</si>
  <si>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</si>
  <si>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</si>
  <si>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</si>
  <si>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</si>
  <si>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</si>
  <si>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</si>
  <si>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</si>
  <si>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</si>
  <si>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</si>
  <si>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</si>
  <si>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</si>
  <si>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</si>
  <si>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</si>
  <si>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</si>
  <si>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</si>
  <si>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</si>
  <si>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</si>
  <si>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</si>
  <si>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</si>
  <si>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</si>
  <si>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</si>
  <si>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</si>
  <si>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</si>
  <si>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</si>
  <si>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</si>
  <si>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</si>
  <si>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</si>
  <si>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</si>
  <si>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</si>
  <si>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</si>
  <si>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</si>
  <si>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</si>
  <si>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</si>
  <si>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</si>
  <si>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</si>
  <si>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</si>
  <si>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</si>
  <si>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</si>
  <si>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</si>
  <si>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</si>
  <si>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</si>
  <si>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</si>
  <si>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</si>
  <si>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</si>
  <si>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</si>
  <si>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</si>
  <si>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</si>
  <si>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</si>
  <si>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</si>
  <si>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</si>
  <si>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</si>
  <si>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</si>
  <si>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</si>
  <si>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</si>
  <si>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</si>
  <si>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</si>
  <si>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</si>
  <si>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</si>
  <si>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</si>
  <si>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</si>
  <si>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</si>
  <si>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</si>
  <si>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</si>
  <si>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</si>
  <si>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</si>
  <si>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</si>
  <si>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</si>
  <si>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</si>
  <si>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</si>
  <si>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</si>
  <si>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</si>
  <si>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</si>
  <si>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</si>
  <si>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</si>
  <si>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</si>
  <si>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</si>
  <si>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</si>
  <si>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</si>
  <si>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</si>
  <si>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</si>
  <si>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</si>
  <si>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</si>
  <si>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</si>
  <si>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</si>
  <si>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</si>
  <si>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</si>
  <si>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</si>
  <si>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</si>
  <si>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</si>
  <si>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</si>
  <si>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</si>
  <si>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</si>
  <si>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</si>
  <si>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</si>
  <si>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</si>
  <si>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</si>
  <si>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</si>
  <si>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</si>
  <si>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</si>
  <si>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</si>
  <si>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</si>
  <si>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</si>
  <si>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</si>
  <si>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</si>
  <si>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</si>
  <si>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</si>
  <si>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</si>
  <si>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</si>
  <si>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</si>
  <si>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</si>
  <si>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</si>
  <si>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</si>
  <si>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</si>
  <si>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</si>
  <si>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</si>
  <si>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</si>
  <si>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</si>
  <si>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</si>
  <si>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</si>
  <si>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</si>
  <si>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</si>
  <si>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</si>
  <si>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</si>
  <si>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</si>
  <si>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</si>
  <si>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</si>
  <si>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</si>
  <si>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</si>
  <si>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</si>
  <si>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</si>
  <si>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</si>
  <si>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</si>
  <si>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</si>
  <si>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</si>
  <si>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</si>
  <si>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</si>
  <si>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</si>
  <si>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</si>
  <si>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</si>
  <si>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</si>
  <si>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</si>
  <si>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</si>
  <si>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</si>
  <si>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</si>
  <si>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</si>
  <si>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</si>
  <si>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</si>
  <si>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</si>
  <si>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</si>
  <si>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</si>
  <si>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</si>
  <si>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</si>
  <si>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</si>
  <si>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</si>
  <si>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</si>
  <si>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</si>
  <si>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</si>
  <si>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</si>
  <si>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</si>
  <si>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</si>
  <si>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</si>
  <si>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</si>
  <si>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</si>
  <si>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</si>
  <si>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</si>
  <si>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</si>
  <si>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</si>
  <si>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</si>
  <si>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</si>
  <si>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</si>
  <si>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</si>
  <si>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</si>
  <si>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</si>
  <si>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</si>
  <si>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</si>
  <si>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</si>
  <si>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</si>
  <si>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</si>
  <si>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</si>
  <si>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</si>
  <si>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</si>
  <si>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</si>
  <si>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</si>
  <si>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</si>
  <si>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</si>
  <si>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</si>
  <si>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</si>
  <si>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</si>
  <si>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</si>
  <si>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</si>
  <si>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</si>
  <si>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</si>
  <si>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</si>
  <si>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</si>
  <si>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</si>
  <si>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</si>
  <si>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</si>
  <si>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</si>
  <si>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</si>
  <si>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</si>
  <si>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</si>
  <si>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</si>
  <si>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</si>
  <si>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</si>
  <si>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</si>
  <si>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</si>
  <si>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</si>
  <si>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</si>
  <si>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</si>
  <si>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</si>
  <si>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</si>
  <si>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</si>
  <si>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</si>
  <si>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</si>
  <si>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</si>
  <si>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</si>
  <si>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</si>
  <si>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</si>
  <si>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</si>
  <si>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</si>
  <si>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</si>
  <si>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</si>
  <si>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</si>
  <si>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</si>
  <si>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</si>
  <si>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</si>
  <si>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</si>
  <si>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</si>
  <si>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</si>
  <si>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</si>
  <si>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</si>
  <si>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</si>
  <si>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</si>
  <si>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</si>
  <si>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</si>
  <si>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</si>
  <si>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</si>
  <si>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</si>
  <si>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</si>
  <si>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</si>
  <si>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</si>
  <si>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</si>
  <si>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</si>
  <si>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</si>
  <si>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</si>
  <si>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</si>
  <si>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</si>
  <si>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</si>
  <si>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</si>
  <si>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</si>
  <si>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</si>
  <si>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</si>
  <si>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</si>
  <si>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</si>
  <si>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</si>
  <si>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</si>
  <si>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</si>
  <si>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</si>
  <si>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</si>
  <si>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</si>
  <si>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</si>
  <si>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</si>
  <si>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</si>
  <si>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</si>
  <si>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</si>
  <si>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</si>
  <si>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</si>
  <si>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</si>
  <si>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</si>
  <si>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</si>
  <si>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</si>
  <si>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</si>
  <si>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</si>
  <si>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</si>
  <si>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</si>
  <si>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</si>
  <si>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</si>
  <si>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</si>
  <si>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</si>
  <si>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</si>
  <si>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</si>
  <si>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</si>
  <si>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</si>
  <si>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</si>
  <si>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</si>
  <si>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</si>
  <si>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</si>
  <si>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</si>
  <si>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</si>
  <si>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</si>
  <si>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</si>
  <si>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</si>
  <si>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</si>
  <si>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</si>
  <si>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</si>
  <si>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</si>
  <si>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</si>
  <si>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</si>
  <si>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</si>
  <si>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</si>
  <si>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</si>
  <si>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</si>
  <si>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</si>
  <si>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</si>
  <si>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</si>
  <si>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</si>
  <si>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</si>
  <si>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</si>
  <si>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</si>
  <si>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</si>
  <si>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</si>
  <si>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</si>
  <si>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</si>
  <si>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</si>
  <si>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</si>
  <si>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</si>
  <si>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</si>
  <si>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</si>
  <si>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</si>
  <si>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</si>
  <si>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</si>
  <si>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</si>
  <si>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</si>
  <si>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</si>
  <si>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</si>
  <si>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</si>
  <si>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</si>
  <si>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</si>
  <si>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</si>
  <si>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</si>
  <si>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</si>
  <si>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</si>
  <si>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</si>
  <si>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</si>
  <si>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</si>
  <si>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</si>
  <si>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</si>
  <si>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</si>
  <si>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</si>
  <si>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</si>
  <si>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</si>
  <si>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</si>
  <si>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</si>
  <si>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</si>
  <si>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</si>
  <si>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</si>
  <si>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</si>
  <si>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</si>
  <si>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</si>
  <si>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</si>
  <si>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</si>
  <si>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</si>
  <si>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</si>
  <si>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</si>
  <si>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</si>
  <si>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</si>
  <si>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</si>
  <si>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</si>
  <si>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</si>
  <si>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</si>
  <si>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</si>
  <si>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</si>
  <si>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</si>
  <si>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</si>
  <si>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</si>
  <si>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</si>
  <si>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</si>
  <si>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</si>
  <si>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</si>
  <si>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</si>
  <si>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</si>
  <si>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</si>
  <si>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</si>
  <si>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</si>
  <si>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</si>
  <si>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</si>
  <si>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</si>
  <si>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</si>
  <si>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</si>
  <si>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</si>
  <si>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</si>
  <si>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</si>
  <si>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</si>
  <si>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</si>
  <si>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</si>
  <si>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</si>
  <si>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</si>
  <si>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</si>
  <si>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</si>
  <si>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</si>
  <si>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</si>
  <si>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</si>
  <si>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</si>
  <si>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</si>
  <si>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</si>
  <si>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</si>
  <si>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</si>
  <si>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</si>
  <si>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</si>
  <si>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</si>
  <si>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</si>
  <si>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</si>
  <si>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</si>
  <si>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</si>
  <si>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</si>
  <si>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</si>
  <si>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</si>
  <si>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</si>
  <si>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</si>
  <si>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</si>
  <si>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</si>
  <si>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</si>
  <si>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</si>
  <si>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</si>
  <si>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</si>
  <si>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</si>
  <si>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</si>
  <si>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</si>
  <si>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</si>
  <si>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</si>
  <si>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</si>
  <si>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</si>
  <si>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</si>
  <si>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</si>
  <si>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</si>
  <si>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</si>
  <si>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</si>
  <si>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</si>
  <si>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</si>
  <si>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</si>
  <si>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</si>
  <si>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</si>
  <si>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</si>
  <si>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</si>
  <si>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</si>
  <si>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</si>
  <si>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</si>
  <si>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</si>
  <si>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</si>
  <si>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</si>
  <si>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</si>
  <si>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</si>
  <si>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</si>
  <si>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</si>
  <si>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</si>
  <si>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</si>
  <si>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</si>
  <si>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</si>
  <si>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</si>
  <si>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</si>
  <si>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</si>
  <si>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</si>
  <si>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</si>
  <si>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</si>
  <si>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</si>
  <si>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</si>
  <si>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</si>
  <si>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</si>
  <si>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</si>
  <si>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</si>
  <si>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</si>
  <si>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</si>
  <si>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</si>
  <si>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</si>
  <si>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</si>
  <si>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</si>
  <si>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</si>
  <si>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</si>
  <si>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</si>
  <si>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</si>
  <si>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</si>
  <si>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</si>
  <si>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</si>
  <si>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</si>
  <si>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</si>
  <si>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</si>
  <si>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</si>
  <si>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</si>
  <si>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</si>
  <si>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</si>
  <si>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</si>
  <si>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</si>
  <si>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</si>
  <si>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</si>
  <si>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</si>
  <si>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</si>
  <si>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</si>
  <si>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</si>
  <si>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</si>
  <si>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</si>
  <si>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</si>
  <si>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</si>
  <si>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</si>
  <si>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</si>
  <si>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</si>
  <si>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</si>
  <si>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</si>
  <si>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</si>
  <si>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</si>
  <si>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</si>
  <si>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</si>
  <si>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</si>
  <si>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</si>
  <si>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</si>
  <si>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</si>
  <si>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</si>
  <si>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</si>
  <si>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</si>
  <si>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</si>
  <si>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</si>
  <si>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</si>
  <si>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</si>
  <si>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</si>
  <si>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</si>
  <si>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</si>
  <si>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</si>
  <si>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</si>
  <si>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</si>
  <si>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</si>
  <si>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</si>
  <si>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</si>
  <si>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</si>
  <si>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</si>
  <si>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</si>
  <si>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</si>
  <si>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</si>
  <si>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</si>
  <si>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</si>
  <si>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</si>
  <si>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</si>
  <si>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</si>
  <si>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</si>
  <si>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</si>
  <si>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</si>
  <si>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</si>
  <si>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</si>
  <si>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</si>
  <si>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</si>
  <si>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</si>
  <si>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</si>
  <si>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</si>
  <si>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</si>
  <si>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</si>
  <si>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</si>
  <si>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</si>
  <si>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</si>
  <si>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</si>
  <si>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</si>
  <si>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</si>
  <si>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</si>
  <si>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</si>
  <si>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</si>
  <si>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</si>
  <si>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</si>
  <si>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</si>
  <si>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</si>
  <si>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</si>
  <si>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</si>
  <si>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</si>
  <si>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</si>
  <si>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</si>
  <si>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</si>
  <si>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</si>
  <si>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</si>
  <si>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</si>
  <si>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</si>
  <si>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</si>
  <si>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</si>
  <si>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</si>
  <si>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</si>
  <si>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</si>
  <si>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</si>
  <si>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</si>
  <si>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</si>
  <si>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</si>
  <si>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</si>
  <si>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</si>
  <si>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</si>
  <si>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</si>
  <si>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</si>
  <si>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</si>
  <si>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</si>
  <si>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</si>
  <si>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</si>
  <si>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</si>
  <si>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</si>
  <si>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</si>
  <si>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</si>
  <si>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</si>
  <si>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</si>
  <si>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</si>
  <si>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</si>
  <si>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</si>
  <si>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</si>
  <si>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</si>
  <si>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</si>
  <si>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</si>
  <si>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</si>
  <si>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</si>
  <si>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</si>
  <si>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</si>
  <si>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</si>
  <si>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</si>
  <si>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</si>
  <si>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</si>
  <si>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</si>
  <si>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</si>
  <si>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</si>
  <si>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</si>
  <si>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</si>
  <si>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</si>
  <si>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</si>
  <si>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</si>
  <si>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</si>
  <si>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</si>
  <si>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</si>
  <si>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</si>
  <si>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</si>
  <si>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</si>
  <si>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</si>
  <si>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</si>
  <si>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</si>
  <si>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</si>
  <si>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</si>
  <si>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</si>
  <si>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</si>
  <si>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</si>
  <si>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</si>
  <si>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</si>
  <si>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</si>
  <si>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</si>
  <si>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</si>
  <si>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</si>
  <si>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</si>
  <si>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</si>
  <si>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</si>
  <si>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</si>
  <si>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</si>
  <si>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</si>
  <si>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</si>
  <si>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</si>
  <si>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</si>
  <si>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</si>
  <si>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</si>
  <si>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</si>
  <si>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</si>
  <si>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</si>
  <si>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</si>
  <si>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</si>
  <si>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</si>
  <si>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</si>
  <si>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</si>
  <si>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</si>
  <si>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</si>
  <si>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</si>
  <si>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</si>
  <si>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</si>
  <si>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</si>
  <si>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</si>
  <si>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</si>
  <si>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</si>
  <si>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</si>
  <si>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</si>
  <si>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</si>
  <si>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</si>
  <si>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</si>
  <si>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</si>
  <si>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</si>
  <si>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</si>
  <si>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</si>
  <si>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</si>
  <si>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</si>
  <si>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</si>
  <si>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</si>
  <si>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</si>
  <si>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</si>
  <si>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</si>
  <si>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</si>
  <si>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</si>
  <si>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</si>
  <si>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</si>
  <si>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</si>
  <si>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</si>
  <si>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</si>
  <si>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</si>
  <si>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</si>
  <si>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</si>
  <si>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</si>
  <si>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</si>
  <si>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</si>
  <si>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</si>
  <si>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</si>
  <si>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</si>
  <si>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</si>
  <si>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</si>
  <si>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</si>
  <si>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</si>
  <si>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</si>
  <si>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</si>
  <si>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</si>
  <si>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</si>
  <si>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</si>
  <si>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</si>
  <si>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</si>
  <si>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</si>
  <si>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</si>
  <si>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</si>
  <si>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</si>
  <si>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</si>
  <si>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</si>
  <si>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</si>
  <si>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</si>
  <si>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</si>
  <si>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</si>
  <si>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</si>
  <si>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</si>
  <si>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</si>
  <si>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</si>
  <si>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</si>
  <si>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</si>
  <si>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</si>
  <si>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</si>
  <si>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</si>
  <si>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</si>
  <si>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</si>
  <si>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</si>
  <si>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</si>
  <si>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</si>
  <si>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</si>
  <si>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</si>
  <si>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</si>
  <si>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</si>
  <si>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</si>
  <si>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</si>
  <si>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</si>
  <si>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</si>
  <si>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</si>
  <si>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</si>
  <si>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</si>
  <si>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</si>
  <si>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</si>
  <si>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</si>
  <si>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</si>
  <si>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</si>
  <si>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</si>
  <si>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</si>
  <si>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</si>
  <si>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</si>
  <si>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</si>
  <si>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</si>
  <si>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</si>
  <si>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</si>
  <si>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</si>
  <si>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</si>
  <si>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</si>
  <si>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</si>
  <si>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</si>
  <si>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</si>
  <si>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</si>
  <si>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</si>
  <si>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</si>
  <si>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</si>
  <si>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</si>
  <si>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</si>
  <si>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</si>
  <si>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</si>
  <si>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</si>
  <si>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</si>
  <si>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</si>
  <si>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</si>
  <si>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</si>
  <si>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</si>
  <si>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</si>
  <si>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</si>
  <si>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</si>
  <si>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</si>
  <si>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</si>
  <si>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</si>
  <si>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</si>
  <si>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</si>
  <si>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</si>
  <si>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</si>
  <si>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</si>
  <si>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</si>
  <si>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</si>
  <si>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</si>
  <si>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</si>
  <si>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</si>
  <si>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</si>
  <si>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</si>
  <si>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</si>
  <si>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</si>
  <si>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</si>
  <si>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</si>
  <si>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</si>
  <si>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</si>
  <si>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</si>
  <si>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</si>
  <si>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</si>
  <si>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</si>
  <si>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</si>
  <si>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</si>
  <si>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</si>
  <si>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</si>
  <si>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</si>
  <si>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</si>
  <si>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</si>
  <si>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</si>
  <si>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</si>
  <si>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</si>
  <si>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</si>
  <si>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</si>
  <si>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</si>
  <si>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</si>
  <si>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</si>
  <si>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</si>
  <si>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</si>
  <si>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</si>
  <si>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</si>
  <si>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</si>
  <si>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</si>
  <si>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</si>
  <si>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</si>
  <si>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</si>
  <si>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</si>
  <si>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</si>
  <si>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</si>
  <si>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</si>
  <si>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</si>
  <si>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</si>
  <si>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</si>
  <si>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</si>
  <si>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</si>
  <si>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</si>
  <si>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</si>
  <si>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</si>
  <si>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</si>
  <si>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</si>
  <si>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</si>
  <si>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</si>
  <si>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</si>
  <si>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</si>
  <si>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</si>
  <si>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</si>
  <si>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</si>
  <si>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</si>
  <si>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</si>
  <si>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</si>
  <si>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</si>
  <si>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</si>
  <si>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</si>
  <si>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</si>
  <si>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</si>
  <si>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</si>
  <si>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</si>
  <si>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</si>
  <si>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</si>
  <si>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</si>
  <si>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</si>
  <si>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</si>
  <si>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</si>
  <si>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</si>
  <si>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</si>
  <si>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</si>
  <si>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</si>
  <si>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</si>
  <si>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</si>
  <si>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</si>
  <si>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</si>
  <si>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</si>
  <si>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</si>
  <si>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</si>
  <si>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</si>
  <si>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</si>
  <si>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</si>
  <si>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</si>
  <si>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</si>
  <si>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</si>
  <si>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</si>
  <si>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</si>
  <si>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</si>
  <si>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</si>
  <si>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</si>
  <si>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</si>
  <si>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</si>
  <si>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</si>
  <si>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</si>
  <si>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</si>
  <si>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</si>
  <si>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</si>
  <si>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</si>
  <si>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</si>
  <si>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</si>
  <si>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</si>
  <si>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</si>
  <si>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</si>
  <si>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</si>
  <si>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</si>
  <si>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</si>
  <si>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</si>
  <si>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</si>
  <si>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</si>
  <si>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</si>
  <si>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</si>
  <si>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</si>
  <si>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</si>
  <si>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</si>
  <si>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</si>
  <si>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</si>
  <si>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</si>
  <si>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</si>
  <si>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</si>
  <si>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</si>
  <si>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</si>
  <si>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</si>
  <si>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</si>
  <si>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</si>
  <si>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</si>
  <si>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</si>
  <si>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</si>
  <si>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</si>
  <si>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</si>
  <si>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</si>
  <si>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</si>
  <si>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</si>
  <si>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</si>
  <si>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</si>
  <si>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</si>
  <si>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</si>
  <si>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</si>
  <si>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</si>
  <si>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</si>
  <si>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</si>
  <si>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</si>
  <si>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</si>
  <si>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</si>
  <si>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</si>
  <si>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</si>
  <si>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</si>
  <si>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</si>
  <si>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</si>
  <si>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</si>
  <si>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</si>
  <si>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</si>
  <si>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</si>
  <si>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</si>
  <si>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</si>
  <si>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</si>
  <si>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</si>
  <si>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</si>
  <si>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</si>
  <si>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</si>
  <si>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</si>
  <si>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</si>
  <si>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</si>
  <si>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</si>
  <si>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</si>
  <si>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</si>
  <si>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</si>
  <si>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</si>
  <si>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</si>
  <si>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</si>
  <si>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</si>
  <si>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</si>
  <si>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</si>
  <si>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</si>
  <si>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</si>
  <si>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</si>
  <si>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</si>
  <si>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</si>
  <si>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</si>
  <si>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</si>
  <si>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</si>
  <si>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</si>
  <si>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</si>
  <si>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</si>
  <si>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</si>
  <si>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</si>
  <si>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</si>
  <si>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</si>
  <si>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</si>
  <si>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</si>
  <si>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</si>
  <si>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</si>
  <si>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</si>
  <si>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</si>
  <si>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</si>
  <si>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</si>
  <si>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</si>
  <si>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</si>
  <si>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</si>
  <si>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</si>
  <si>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</si>
  <si>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</si>
  <si>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</si>
  <si>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</si>
  <si>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</si>
  <si>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</si>
  <si>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</si>
  <si>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</si>
  <si>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</si>
  <si>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</si>
  <si>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</si>
  <si>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</si>
  <si>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</si>
  <si>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</si>
  <si>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</si>
  <si>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</si>
  <si>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</si>
  <si>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</si>
  <si>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</si>
  <si>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</si>
  <si>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</si>
  <si>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</si>
  <si>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</si>
  <si>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</si>
  <si>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</si>
  <si>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</si>
  <si>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</si>
  <si>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</si>
  <si>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</si>
  <si>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</si>
  <si>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</si>
  <si>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</si>
  <si>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</si>
  <si>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</si>
  <si>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</si>
  <si>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</si>
  <si>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</si>
  <si>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</si>
  <si>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</si>
  <si>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</si>
  <si>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</si>
  <si>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</si>
  <si>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</si>
  <si>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</si>
  <si>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</si>
  <si>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</si>
  <si>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</si>
  <si>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</si>
  <si>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</si>
  <si>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</si>
  <si>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</si>
  <si>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</si>
  <si>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</si>
  <si>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</si>
  <si>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</si>
  <si>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</si>
  <si>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</si>
  <si>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</si>
  <si>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</si>
  <si>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</si>
  <si>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</si>
  <si>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</si>
  <si>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</si>
  <si>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</si>
  <si>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</si>
  <si>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</si>
  <si>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</si>
  <si>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</si>
  <si>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</si>
  <si>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</si>
  <si>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</si>
  <si>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</si>
  <si>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</si>
  <si>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</si>
  <si>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</si>
  <si>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</si>
  <si>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</si>
  <si>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</si>
  <si>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</si>
  <si>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</si>
  <si>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</si>
  <si>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</si>
  <si>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</si>
  <si>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</si>
  <si>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</si>
  <si>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</si>
  <si>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</si>
  <si>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</si>
  <si>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</si>
  <si>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</si>
  <si>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</si>
  <si>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</si>
  <si>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</si>
  <si>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</si>
  <si>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</si>
  <si>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</si>
  <si>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</si>
  <si>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</si>
  <si>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</si>
  <si>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</si>
  <si>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</si>
  <si>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</si>
  <si>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</si>
  <si>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</si>
  <si>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</si>
  <si>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</si>
  <si>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</si>
  <si>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</si>
  <si>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</si>
  <si>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</si>
  <si>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</si>
  <si>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</si>
  <si>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</si>
  <si>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</si>
  <si>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</si>
  <si>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</si>
  <si>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</si>
  <si>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</si>
  <si>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</si>
  <si>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</si>
  <si>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</si>
  <si>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</si>
  <si>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</si>
  <si>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</si>
  <si>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</si>
  <si>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</si>
  <si>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</si>
  <si>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</si>
  <si>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</si>
  <si>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</si>
  <si>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</si>
  <si>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</si>
  <si>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</si>
  <si>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</si>
  <si>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</si>
  <si>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</si>
  <si>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</si>
  <si>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</si>
  <si>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</si>
  <si>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</si>
  <si>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</si>
  <si>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</si>
  <si>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</si>
  <si>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</si>
  <si>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</si>
  <si>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</si>
  <si>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</si>
  <si>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</si>
  <si>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</si>
  <si>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</si>
  <si>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</si>
  <si>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</si>
  <si>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</si>
  <si>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</si>
  <si>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</si>
  <si>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</si>
  <si>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</si>
  <si>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</si>
  <si>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</si>
  <si>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</si>
  <si>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</si>
  <si>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</si>
  <si>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</si>
  <si>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</si>
  <si>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</si>
  <si>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</si>
  <si>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</si>
  <si>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</si>
  <si>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</si>
  <si>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</si>
  <si>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</si>
  <si>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</si>
  <si>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</si>
  <si>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</si>
  <si>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</si>
  <si>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</si>
  <si>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</si>
  <si>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</si>
  <si>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</si>
  <si>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</si>
  <si>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</si>
  <si>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</si>
  <si>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</si>
  <si>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</si>
  <si>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</si>
  <si>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</si>
  <si>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</si>
  <si>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</si>
  <si>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</si>
  <si>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</si>
  <si>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</si>
  <si>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</si>
  <si>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</si>
  <si>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</si>
  <si>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</si>
  <si>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</si>
  <si>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</si>
  <si>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</si>
  <si>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</si>
  <si>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</si>
  <si>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</si>
  <si>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</si>
  <si>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</si>
  <si>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</si>
  <si>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</si>
  <si>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</si>
  <si>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</si>
  <si>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</si>
  <si>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</si>
  <si>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</si>
  <si>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</si>
  <si>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</si>
  <si>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</si>
  <si>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</si>
  <si>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</si>
  <si>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</si>
  <si>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</si>
  <si>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</si>
  <si>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</si>
  <si>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</si>
  <si>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</si>
  <si>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</si>
  <si>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</si>
  <si>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</si>
  <si>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</si>
  <si>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</si>
  <si>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</si>
  <si>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</si>
  <si>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</si>
  <si>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</si>
  <si>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</si>
  <si>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</si>
  <si>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</si>
  <si>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</si>
  <si>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</si>
  <si>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</si>
  <si>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</si>
  <si>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</si>
  <si>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</si>
  <si>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</si>
  <si>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</si>
  <si>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</si>
  <si>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</si>
  <si>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</si>
  <si>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</si>
  <si>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</si>
  <si>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</si>
  <si>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</si>
  <si>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</si>
  <si>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</si>
  <si>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</si>
  <si>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</si>
  <si>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</si>
  <si>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</si>
  <si>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</si>
  <si>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</si>
  <si>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</si>
  <si>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</si>
  <si>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</si>
  <si>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</si>
  <si>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</si>
  <si>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</si>
  <si>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</si>
  <si>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</si>
  <si>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</si>
  <si>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</si>
  <si>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</si>
  <si>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</si>
  <si>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</si>
  <si>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</si>
  <si>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</si>
  <si>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</si>
  <si>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</si>
  <si>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</si>
  <si>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</si>
  <si>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</si>
  <si>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</si>
  <si>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</si>
  <si>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</si>
  <si>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</si>
  <si>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</si>
  <si>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</si>
  <si>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</si>
  <si>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</si>
  <si>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</si>
  <si>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</si>
  <si>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</si>
  <si>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</si>
  <si>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</si>
  <si>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</si>
  <si>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</si>
  <si>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</si>
  <si>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</si>
  <si>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</si>
  <si>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</si>
  <si>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</si>
  <si>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</si>
  <si>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</si>
  <si>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</si>
  <si>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</si>
  <si>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</si>
  <si>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</si>
  <si>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</si>
  <si>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</si>
  <si>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</si>
  <si>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</si>
  <si>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</si>
  <si>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</si>
  <si>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</si>
  <si>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</si>
  <si>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</si>
  <si>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</si>
  <si>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</si>
  <si>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</si>
  <si>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</si>
  <si>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</si>
  <si>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</si>
  <si>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</si>
  <si>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</si>
  <si>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</si>
  <si>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</si>
  <si>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</si>
  <si>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</si>
  <si>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</si>
  <si>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</si>
  <si>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</si>
  <si>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</si>
  <si>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</si>
  <si>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</si>
  <si>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</si>
  <si>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</si>
  <si>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</si>
  <si>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</si>
  <si>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</si>
  <si>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</si>
  <si>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</si>
  <si>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</si>
  <si>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</si>
  <si>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</si>
  <si>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</si>
  <si>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</si>
  <si>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</si>
  <si>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</si>
  <si>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</si>
  <si>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</si>
  <si>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</si>
  <si>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</si>
  <si>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</si>
  <si>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</si>
  <si>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</si>
  <si>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</si>
  <si>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</si>
  <si>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</si>
  <si>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</si>
  <si>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</si>
  <si>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</si>
  <si>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</si>
  <si>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</si>
  <si>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</si>
  <si>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</si>
  <si>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</si>
  <si>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</si>
  <si>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</si>
  <si>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</si>
  <si>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</si>
  <si>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</si>
  <si>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</si>
  <si>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</si>
  <si>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</si>
  <si>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</si>
  <si>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</si>
  <si>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</si>
  <si>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</si>
  <si>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</si>
  <si>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</si>
  <si>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</si>
  <si>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</si>
  <si>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</si>
  <si>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</si>
  <si>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</si>
  <si>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</si>
  <si>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</si>
  <si>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</si>
  <si>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</si>
  <si>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</si>
  <si>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</si>
  <si>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</si>
  <si>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</si>
  <si>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</si>
  <si>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</si>
  <si>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</si>
  <si>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</si>
  <si>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</si>
  <si>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</si>
  <si>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</si>
  <si>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</si>
  <si>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</si>
  <si>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</si>
  <si>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</si>
  <si>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</si>
  <si>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</si>
  <si>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</si>
  <si>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</si>
  <si>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</si>
  <si>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</si>
  <si>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</si>
  <si>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</si>
  <si>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</si>
  <si>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</si>
  <si>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</si>
  <si>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</si>
  <si>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</si>
  <si>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</si>
  <si>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</si>
  <si>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</si>
  <si>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</si>
  <si>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</si>
  <si>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</si>
  <si>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</si>
  <si>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</si>
  <si>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</si>
  <si>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</si>
  <si>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</si>
  <si>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</si>
  <si>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</si>
  <si>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</si>
  <si>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</si>
  <si>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</si>
  <si>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</si>
  <si>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</si>
  <si>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</si>
  <si>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</si>
  <si>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</si>
  <si>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</si>
  <si>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</si>
  <si>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</si>
  <si>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</si>
  <si>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</si>
  <si>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</si>
  <si>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</si>
  <si>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</si>
  <si>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</si>
  <si>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</si>
  <si>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</si>
  <si>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</si>
  <si>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</si>
  <si>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</si>
  <si>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</si>
  <si>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</si>
  <si>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</si>
  <si>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</si>
  <si>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</si>
  <si>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</si>
  <si>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</si>
  <si>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</si>
  <si>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</si>
  <si>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</si>
  <si>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</si>
  <si>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</si>
  <si>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</si>
  <si>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</si>
  <si>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</si>
  <si>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</si>
  <si>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</si>
  <si>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</si>
  <si>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</si>
  <si>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</si>
  <si>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</si>
  <si>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</si>
  <si>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</si>
  <si>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</si>
  <si>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</si>
  <si>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</si>
  <si>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</si>
  <si>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</si>
  <si>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</si>
  <si>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</si>
  <si>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</si>
  <si>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</si>
  <si>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</si>
  <si>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</si>
  <si>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</si>
  <si>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</si>
  <si>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</si>
  <si>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</si>
  <si>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</si>
  <si>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</si>
  <si>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</si>
  <si>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</si>
  <si>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</si>
  <si>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</si>
  <si>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</si>
  <si>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</si>
  <si>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</si>
  <si>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</si>
  <si>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</si>
  <si>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</si>
  <si>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</si>
  <si>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</si>
  <si>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</si>
  <si>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</si>
  <si>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</si>
  <si>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</si>
  <si>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</si>
  <si>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</si>
  <si>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</si>
  <si>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</si>
  <si>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</si>
  <si>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</si>
  <si>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</si>
  <si>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</si>
  <si>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</si>
  <si>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</si>
  <si>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</si>
  <si>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</si>
  <si>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</si>
  <si>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</si>
  <si>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</si>
  <si>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</si>
  <si>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</si>
  <si>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</si>
  <si>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</si>
  <si>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</si>
  <si>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</si>
  <si>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</si>
  <si>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</si>
  <si>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</si>
  <si>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</si>
  <si>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</si>
  <si>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</si>
  <si>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</si>
  <si>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</si>
  <si>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</si>
  <si>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</si>
  <si>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</si>
  <si>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</si>
  <si>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</si>
  <si>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</si>
  <si>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</si>
  <si>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</si>
  <si>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</si>
  <si>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</si>
  <si>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</si>
  <si>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</si>
  <si>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</si>
  <si>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</si>
  <si>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</si>
  <si>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</si>
  <si>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</si>
  <si>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</si>
  <si>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</si>
  <si>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</si>
  <si>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</si>
  <si>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</si>
  <si>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</si>
  <si>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</si>
  <si>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</si>
  <si>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</si>
  <si>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</si>
  <si>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</si>
  <si>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</si>
  <si>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</si>
  <si>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</si>
  <si>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</si>
  <si>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</si>
  <si>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</si>
  <si>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</si>
  <si>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</si>
  <si>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</si>
  <si>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</si>
  <si>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</si>
  <si>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</si>
  <si>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</si>
  <si>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</si>
  <si>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</si>
  <si>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</si>
  <si>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</si>
  <si>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</si>
  <si>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</si>
  <si>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</si>
  <si>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</si>
  <si>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</si>
  <si>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</si>
  <si>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</si>
  <si>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</si>
  <si>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</si>
  <si>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</si>
  <si>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</si>
  <si>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</si>
  <si>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</si>
  <si>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</si>
  <si>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</si>
  <si>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</si>
  <si>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</si>
  <si>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</si>
  <si>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</si>
  <si>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</si>
  <si>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</si>
  <si>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</si>
  <si>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</si>
  <si>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</si>
  <si>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</si>
  <si>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</si>
  <si>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</si>
  <si>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</si>
  <si>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</si>
  <si>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</si>
  <si>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</si>
  <si>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</si>
  <si>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</si>
  <si>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</si>
  <si>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</si>
  <si>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</si>
  <si>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</si>
  <si>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</si>
  <si>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</si>
  <si>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</si>
  <si>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</si>
  <si>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</si>
  <si>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</si>
  <si>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</si>
  <si>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</si>
  <si>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</si>
  <si>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</si>
  <si>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</si>
  <si>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</si>
  <si>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</si>
  <si>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</si>
  <si>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</si>
  <si>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</si>
  <si>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</si>
  <si>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</si>
  <si>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</si>
  <si>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</si>
  <si>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</si>
  <si>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</si>
  <si>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</si>
  <si>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</si>
  <si>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</si>
  <si>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</si>
  <si>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</si>
  <si>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</si>
  <si>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</si>
  <si>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</si>
  <si>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</si>
  <si>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</si>
  <si>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</si>
  <si>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</si>
  <si>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</si>
  <si>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</si>
  <si>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</si>
  <si>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</si>
  <si>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</si>
  <si>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</si>
  <si>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</si>
  <si>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</si>
  <si>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</si>
  <si>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</si>
  <si>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</si>
  <si>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</si>
  <si>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</si>
  <si>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</si>
  <si>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</si>
  <si>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</si>
  <si>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</si>
  <si>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</si>
  <si>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</si>
  <si>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</si>
  <si>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</si>
  <si>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</si>
  <si>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</si>
  <si>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</si>
  <si>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</si>
  <si>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</si>
  <si>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</si>
  <si>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</si>
  <si>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</si>
  <si>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</si>
  <si>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</si>
  <si>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</si>
  <si>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</si>
  <si>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</si>
  <si>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</si>
  <si>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</si>
  <si>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</si>
  <si>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</si>
  <si>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</si>
  <si>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</si>
  <si>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</si>
  <si>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</si>
  <si>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</si>
  <si>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</si>
  <si>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</si>
  <si>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</si>
  <si>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</si>
  <si>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</si>
  <si>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</si>
  <si>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</si>
  <si>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</si>
  <si>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</si>
  <si>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</si>
  <si>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</si>
  <si>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</si>
  <si>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</si>
  <si>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</si>
  <si>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</si>
  <si>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</si>
  <si>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</si>
  <si>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</si>
  <si>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</si>
  <si>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</si>
  <si>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</si>
  <si>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</si>
  <si>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</si>
  <si>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</si>
  <si>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</si>
  <si>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</si>
  <si>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</si>
  <si>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</si>
  <si>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</si>
  <si>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</si>
  <si>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</si>
  <si>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</si>
  <si>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</si>
  <si>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</si>
  <si>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</si>
  <si>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</si>
  <si>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</si>
  <si>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</si>
  <si>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</si>
  <si>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</si>
  <si>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</si>
  <si>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</si>
  <si>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</si>
  <si>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</si>
  <si>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</si>
  <si>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</si>
  <si>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</si>
  <si>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</si>
  <si>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</si>
  <si>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</si>
  <si>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</si>
  <si>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</si>
  <si>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</si>
  <si>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</si>
  <si>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</si>
  <si>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</si>
  <si>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</si>
  <si>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</si>
  <si>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</si>
  <si>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</si>
  <si>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</si>
  <si>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</si>
  <si>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</si>
  <si>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</si>
  <si>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</si>
  <si>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</si>
  <si>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</si>
  <si>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</si>
  <si>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</si>
  <si>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</si>
  <si>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</si>
  <si>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</si>
  <si>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</si>
  <si>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</si>
  <si>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</si>
  <si>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</si>
  <si>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</si>
  <si>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</si>
  <si>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</si>
  <si>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</si>
  <si>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</si>
  <si>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</si>
  <si>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</si>
  <si>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</si>
  <si>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</si>
  <si>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</si>
  <si>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</si>
  <si>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</si>
  <si>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</si>
  <si>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</si>
  <si>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</si>
  <si>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</si>
  <si>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</si>
  <si>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</si>
  <si>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</si>
  <si>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</si>
  <si>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</si>
  <si>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</si>
  <si>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</si>
  <si>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</si>
  <si>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</si>
  <si>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</si>
  <si>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</si>
  <si>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</si>
  <si>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</si>
  <si>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</si>
  <si>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</si>
  <si>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</si>
  <si>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</si>
  <si>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</si>
  <si>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</si>
  <si>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</si>
  <si>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</si>
  <si>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</si>
  <si>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</si>
  <si>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</si>
  <si>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</si>
  <si>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</si>
  <si>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</si>
  <si>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</si>
  <si>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</si>
  <si>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</si>
  <si>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</si>
  <si>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</si>
  <si>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</si>
  <si>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</si>
  <si>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</si>
  <si>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</si>
  <si>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</si>
  <si>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</si>
  <si>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</si>
  <si>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</si>
  <si>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</si>
  <si>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</si>
  <si>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</si>
  <si>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</si>
  <si>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</si>
  <si>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</si>
  <si>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</si>
  <si>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</si>
  <si>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</si>
  <si>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</si>
  <si>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</si>
  <si>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</si>
  <si>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</si>
  <si>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</si>
  <si>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</si>
  <si>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</si>
  <si>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</si>
  <si>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</si>
  <si>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</si>
  <si>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</si>
  <si>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</si>
  <si>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</si>
  <si>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</si>
  <si>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</si>
  <si>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</si>
  <si>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</si>
  <si>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</si>
  <si>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</si>
  <si>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</si>
  <si>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</si>
  <si>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</si>
  <si>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</si>
  <si>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</si>
  <si>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</si>
  <si>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</si>
  <si>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</si>
  <si>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</si>
  <si>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</si>
  <si>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</si>
  <si>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</si>
  <si>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</si>
  <si>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</si>
  <si>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</si>
  <si>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</si>
  <si>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</si>
  <si>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</si>
  <si>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</si>
  <si>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</si>
  <si>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</si>
  <si>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</si>
  <si>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</si>
  <si>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</si>
  <si>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</si>
  <si>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</si>
  <si>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</si>
  <si>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</si>
  <si>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</si>
  <si>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</si>
  <si>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</si>
  <si>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</si>
  <si>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</si>
  <si>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</si>
  <si>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</si>
  <si>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</si>
  <si>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</si>
  <si>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</si>
  <si>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</si>
  <si>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</si>
  <si>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</si>
  <si>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</si>
  <si>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</si>
  <si>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</si>
  <si>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</si>
  <si>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</si>
  <si>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</si>
  <si>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</si>
  <si>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</si>
  <si>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</si>
  <si>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</si>
  <si>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</si>
  <si>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</si>
  <si>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</si>
  <si>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</si>
  <si>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</si>
  <si>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</si>
  <si>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</si>
  <si>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</si>
  <si>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</si>
  <si>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</si>
  <si>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</si>
  <si>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</si>
  <si>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</si>
  <si>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</si>
  <si>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</si>
  <si>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</si>
  <si>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</si>
  <si>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</si>
  <si>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</si>
  <si>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</si>
  <si>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</si>
  <si>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</si>
  <si>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</si>
  <si>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</si>
  <si>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</si>
  <si>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</si>
  <si>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</si>
  <si>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</si>
  <si>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</si>
  <si>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</si>
  <si>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</si>
  <si>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</si>
  <si>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</si>
  <si>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</si>
  <si>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</si>
  <si>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</si>
  <si>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</si>
  <si>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</si>
  <si>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</si>
  <si>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</si>
  <si>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</si>
  <si>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</si>
  <si>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</si>
  <si>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</si>
  <si>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</si>
  <si>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</si>
  <si>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</si>
  <si>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</si>
  <si>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</si>
  <si>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</si>
  <si>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</si>
  <si>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</si>
  <si>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</si>
  <si>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</si>
  <si>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</si>
  <si>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</si>
  <si>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</si>
  <si>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</si>
  <si>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</si>
  <si>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</si>
  <si>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</si>
  <si>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</si>
  <si>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</si>
  <si>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</si>
  <si>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</si>
  <si>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</si>
  <si>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</si>
  <si>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</si>
  <si>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</si>
  <si>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</si>
  <si>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</si>
  <si>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</si>
  <si>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</si>
  <si>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</si>
  <si>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</si>
  <si>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</si>
  <si>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</si>
  <si>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</si>
  <si>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</si>
  <si>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</si>
  <si>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</si>
  <si>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</si>
  <si>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</si>
  <si>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</si>
  <si>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</si>
  <si>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</si>
  <si>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</si>
  <si>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</si>
  <si>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</si>
  <si>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</si>
  <si>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</si>
  <si>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</si>
  <si>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</si>
  <si>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</si>
  <si>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</si>
  <si>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</si>
  <si>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</si>
  <si>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</si>
  <si>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</si>
  <si>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</si>
  <si>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</si>
  <si>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</si>
  <si>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</si>
  <si>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</si>
  <si>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</si>
  <si>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</si>
  <si>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</si>
  <si>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</si>
  <si>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</si>
  <si>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</si>
  <si>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</si>
  <si>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</si>
  <si>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</si>
  <si>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</si>
  <si>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</si>
  <si>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</si>
  <si>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</si>
  <si>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</si>
  <si>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</si>
  <si>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</si>
  <si>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</si>
  <si>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</si>
  <si>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</si>
  <si>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</si>
  <si>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</si>
  <si>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</si>
  <si>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</si>
  <si>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</si>
  <si>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</si>
  <si>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</si>
  <si>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</si>
  <si>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</si>
  <si>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</si>
  <si>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</si>
  <si>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</si>
  <si>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</si>
  <si>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</si>
  <si>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</si>
  <si>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</si>
  <si>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</si>
  <si>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</si>
  <si>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</si>
  <si>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</si>
  <si>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</si>
  <si>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</si>
  <si>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</si>
  <si>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</si>
  <si>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</si>
  <si>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</si>
  <si>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</si>
  <si>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</si>
  <si>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</si>
  <si>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</si>
  <si>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</si>
  <si>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</si>
  <si>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</si>
  <si>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</si>
  <si>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</si>
  <si>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</si>
  <si>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</si>
  <si>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</si>
  <si>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</si>
  <si>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</si>
  <si>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</si>
  <si>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</si>
  <si>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</si>
  <si>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</si>
  <si>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</si>
  <si>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</si>
  <si>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</si>
  <si>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</si>
  <si>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</si>
  <si>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</si>
  <si>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</si>
  <si>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</si>
  <si>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</si>
  <si>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</si>
  <si>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</si>
  <si>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</si>
  <si>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</si>
  <si>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</si>
  <si>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</si>
  <si>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</si>
  <si>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</si>
  <si>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</si>
  <si>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</si>
  <si>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</si>
  <si>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</si>
  <si>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</si>
  <si>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</si>
  <si>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</si>
  <si>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</si>
  <si>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</si>
  <si>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</si>
  <si>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</si>
  <si>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</si>
  <si>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</si>
  <si>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</si>
  <si>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</si>
  <si>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</si>
  <si>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</si>
  <si>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</si>
  <si>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</si>
  <si>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</si>
  <si>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</si>
  <si>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</si>
  <si>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</si>
  <si>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</si>
  <si>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</si>
  <si>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</si>
  <si>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</si>
  <si>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</si>
  <si>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</si>
  <si>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</si>
  <si>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</si>
  <si>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</si>
  <si>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</si>
  <si>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</si>
  <si>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</si>
  <si>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</si>
  <si>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</si>
  <si>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</si>
  <si>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</si>
  <si>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</si>
  <si>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</si>
  <si>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</si>
  <si>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</si>
  <si>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</si>
  <si>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</si>
  <si>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</si>
  <si>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</si>
  <si>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</si>
  <si>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</si>
  <si>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</si>
  <si>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</si>
  <si>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</si>
  <si>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</si>
  <si>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</si>
  <si>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</si>
  <si>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</si>
  <si>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</si>
  <si>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</si>
  <si>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</si>
  <si>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</si>
  <si>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</si>
  <si>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</si>
  <si>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</si>
  <si>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</si>
  <si>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</si>
  <si>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</si>
  <si>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</si>
  <si>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</si>
  <si>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</si>
  <si>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</si>
  <si>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</si>
  <si>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</si>
  <si>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</si>
  <si>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</si>
  <si>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</si>
  <si>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</si>
  <si>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</si>
  <si>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</si>
  <si>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</si>
  <si>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</si>
  <si>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</si>
  <si>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</si>
  <si>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</si>
  <si>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</si>
  <si>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</si>
  <si>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</si>
  <si>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</si>
  <si>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</si>
  <si>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</si>
  <si>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</si>
  <si>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</si>
  <si>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</si>
  <si>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</si>
  <si>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</si>
  <si>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</si>
  <si>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</si>
  <si>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</si>
  <si>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</si>
  <si>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</si>
  <si>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</si>
  <si>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</si>
  <si>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</si>
  <si>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</si>
  <si>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</si>
  <si>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</si>
  <si>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</si>
  <si>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</si>
  <si>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</si>
  <si>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</si>
  <si>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</si>
  <si>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</si>
  <si>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</si>
  <si>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</si>
  <si>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</si>
  <si>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</si>
  <si>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</si>
  <si>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</si>
  <si>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</si>
  <si>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</si>
  <si>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</si>
  <si>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</si>
  <si>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</si>
  <si>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</si>
  <si>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</si>
  <si>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</si>
  <si>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</si>
  <si>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</si>
  <si>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</si>
  <si>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</si>
  <si>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</si>
  <si>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</si>
  <si>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</si>
  <si>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</si>
  <si>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</si>
  <si>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</si>
  <si>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</si>
  <si>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</si>
  <si>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</si>
  <si>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</si>
  <si>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</si>
  <si>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</si>
  <si>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</si>
  <si>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</si>
  <si>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</si>
  <si>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</si>
  <si>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</si>
  <si>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</si>
  <si>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</si>
  <si>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</si>
  <si>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</si>
  <si>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</si>
  <si>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</si>
  <si>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</si>
  <si>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</si>
  <si>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</si>
  <si>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</si>
  <si>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</si>
  <si>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</si>
  <si>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</si>
  <si>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</si>
  <si>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</si>
  <si>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</si>
  <si>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</si>
  <si>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</si>
  <si>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</si>
  <si>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</si>
  <si>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</si>
  <si>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</si>
  <si>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</si>
  <si>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</si>
  <si>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</si>
  <si>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</si>
  <si>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</si>
  <si>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</si>
  <si>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</si>
  <si>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</si>
  <si>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</si>
  <si>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</si>
  <si>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</si>
  <si>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</si>
  <si>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</si>
  <si>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</si>
  <si>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</si>
  <si>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</si>
  <si>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</si>
  <si>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</si>
  <si>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</si>
  <si>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</si>
  <si>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</si>
  <si>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</si>
  <si>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</si>
  <si>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</si>
  <si>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</si>
  <si>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</si>
  <si>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</si>
  <si>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</si>
  <si>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</si>
  <si>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</si>
  <si>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</si>
  <si>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</si>
  <si>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</si>
  <si>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</si>
  <si>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</si>
  <si>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</si>
  <si>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</si>
  <si>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</si>
  <si>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</si>
  <si>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</si>
  <si>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</si>
  <si>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</si>
  <si>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</si>
  <si>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</si>
  <si>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</si>
  <si>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</si>
  <si>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</si>
  <si>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</si>
  <si>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</si>
  <si>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</si>
  <si>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</si>
  <si>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</si>
  <si>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</si>
  <si>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</si>
  <si>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</si>
  <si>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</si>
  <si>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</si>
  <si>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</si>
  <si>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</si>
  <si>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</si>
  <si>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</si>
  <si>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</si>
  <si>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</si>
  <si>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</si>
  <si>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</si>
  <si>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</si>
  <si>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</si>
  <si>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</si>
  <si>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</si>
  <si>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</si>
  <si>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</si>
  <si>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</si>
  <si>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</si>
  <si>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</si>
  <si>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</si>
  <si>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</si>
  <si>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</si>
  <si>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</si>
  <si>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</si>
  <si>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</si>
  <si>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</si>
  <si>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</si>
  <si>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</si>
  <si>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</si>
  <si>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</si>
  <si>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</si>
  <si>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</si>
  <si>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</si>
  <si>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</si>
  <si>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</si>
  <si>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</si>
  <si>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</si>
  <si>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</si>
  <si>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</si>
  <si>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</si>
  <si>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</si>
  <si>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</si>
  <si>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</si>
  <si>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</si>
  <si>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</si>
  <si>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</si>
  <si>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</si>
  <si>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</si>
  <si>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</si>
  <si>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</si>
  <si>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</si>
  <si>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</si>
  <si>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</si>
  <si>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</si>
  <si>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</si>
  <si>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</si>
  <si>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</si>
  <si>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</si>
  <si>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</si>
  <si>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</si>
  <si>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</si>
  <si>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</si>
  <si>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</si>
  <si>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</si>
  <si>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</si>
  <si>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</si>
  <si>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</si>
  <si>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</si>
  <si>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</si>
  <si>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</si>
  <si>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</si>
  <si>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</si>
  <si>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</si>
  <si>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</si>
  <si>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</si>
  <si>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</si>
  <si>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</si>
  <si>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</si>
  <si>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</si>
  <si>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</si>
  <si>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</si>
  <si>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</si>
  <si>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</si>
  <si>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</si>
  <si>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</si>
  <si>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</si>
  <si>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</si>
  <si>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</si>
  <si>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</si>
  <si>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</si>
  <si>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</si>
  <si>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</si>
  <si>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</si>
  <si>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</si>
  <si>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</si>
  <si>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</si>
  <si>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</si>
  <si>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</si>
  <si>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</si>
  <si>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</si>
  <si>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</si>
  <si>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</si>
  <si>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</si>
  <si>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</si>
  <si>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</si>
  <si>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</si>
  <si>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</si>
  <si>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</si>
  <si>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</si>
  <si>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</si>
  <si>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</si>
  <si>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</si>
  <si>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</si>
  <si>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</si>
  <si>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</si>
  <si>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</si>
  <si>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</si>
  <si>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</si>
  <si>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</si>
  <si>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</si>
  <si>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</si>
  <si>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</si>
  <si>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</si>
  <si>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</si>
  <si>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</si>
  <si>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</si>
  <si>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</si>
  <si>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</si>
  <si>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</si>
  <si>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</si>
  <si>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</si>
  <si>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</si>
  <si>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</si>
  <si>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</si>
  <si>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</si>
  <si>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</si>
  <si>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</si>
  <si>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</si>
  <si>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</si>
  <si>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</si>
  <si>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</si>
  <si>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</si>
  <si>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</si>
  <si>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</si>
  <si>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</si>
  <si>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</si>
  <si>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</si>
  <si>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</si>
  <si>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</si>
  <si>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</si>
  <si>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</si>
  <si>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</si>
  <si>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</si>
  <si>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</si>
  <si>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</si>
  <si>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</si>
  <si>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</si>
  <si>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</si>
  <si>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</si>
  <si>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</si>
  <si>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</si>
  <si>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</si>
  <si>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</si>
  <si>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</si>
  <si>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</si>
  <si>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</si>
  <si>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</si>
  <si>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</si>
  <si>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</si>
  <si>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</si>
  <si>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</si>
  <si>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</si>
  <si>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</si>
  <si>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</si>
  <si>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</si>
  <si>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</si>
  <si>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</si>
  <si>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</si>
  <si>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</si>
  <si>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</si>
  <si>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</si>
  <si>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</si>
  <si>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</si>
  <si>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</si>
  <si>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</si>
  <si>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</si>
  <si>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</si>
  <si>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</si>
  <si>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</si>
  <si>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</si>
  <si>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</si>
  <si>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</si>
  <si>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</si>
  <si>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</si>
  <si>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</si>
  <si>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</si>
  <si>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</si>
  <si>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</si>
  <si>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</si>
  <si>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</si>
  <si>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</si>
  <si>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</si>
  <si>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</si>
  <si>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</si>
  <si>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</si>
  <si>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</si>
  <si>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</si>
  <si>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</si>
  <si>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</si>
  <si>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</si>
  <si>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</si>
  <si>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</si>
  <si>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</si>
  <si>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</si>
  <si>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</si>
  <si>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</si>
  <si>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</si>
  <si>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</si>
  <si>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</si>
  <si>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</si>
  <si>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</si>
  <si>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</si>
  <si>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</si>
  <si>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</si>
  <si>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</si>
  <si>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</si>
  <si>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</si>
  <si>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</si>
  <si>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</si>
  <si>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</si>
  <si>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</si>
  <si>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</si>
  <si>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</si>
  <si>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</si>
  <si>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</si>
  <si>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</si>
  <si>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</si>
  <si>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</si>
  <si>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</si>
  <si>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</si>
  <si>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</si>
  <si>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</si>
  <si>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</si>
  <si>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</si>
  <si>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</si>
  <si>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</si>
  <si>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</si>
  <si>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</si>
  <si>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</si>
  <si>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</si>
  <si>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</si>
  <si>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</si>
  <si>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</si>
  <si>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</si>
  <si>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</si>
  <si>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</si>
  <si>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</si>
  <si>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</si>
  <si>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</si>
  <si>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</si>
  <si>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</si>
  <si>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</si>
  <si>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</si>
  <si>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</si>
  <si>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</si>
  <si>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</si>
  <si>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</si>
  <si>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</si>
  <si>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</si>
  <si>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</si>
  <si>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</si>
  <si>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</si>
  <si>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</si>
  <si>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</si>
  <si>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</si>
  <si>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</si>
  <si>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</si>
  <si>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</si>
  <si>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</si>
  <si>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</si>
  <si>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</si>
  <si>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</si>
  <si>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</si>
  <si>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</si>
  <si>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</si>
  <si>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</si>
  <si>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</si>
  <si>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</si>
  <si>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</si>
  <si>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</si>
  <si>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</si>
  <si>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</si>
  <si>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</si>
  <si>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</si>
  <si>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</si>
  <si>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</si>
  <si>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</si>
  <si>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</si>
  <si>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</si>
  <si>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</si>
  <si>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</si>
  <si>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</si>
  <si>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</si>
  <si>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</si>
  <si>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</si>
  <si>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</si>
  <si>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</si>
  <si>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</si>
  <si>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</si>
  <si>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</si>
  <si>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</si>
  <si>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</si>
  <si>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</si>
  <si>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</si>
  <si>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</si>
  <si>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</si>
  <si>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</si>
  <si>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</si>
  <si>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</si>
  <si>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</si>
  <si>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</si>
  <si>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</si>
  <si>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</si>
  <si>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</si>
  <si>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</si>
  <si>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</si>
  <si>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</si>
  <si>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</si>
  <si>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</si>
  <si>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</si>
  <si>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</si>
  <si>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</si>
  <si>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</si>
  <si>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</si>
  <si>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</si>
  <si>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</si>
  <si>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</si>
  <si>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</si>
  <si>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</si>
  <si>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</si>
  <si>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</si>
  <si>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</si>
  <si>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</si>
  <si>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</si>
  <si>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</si>
  <si>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</si>
  <si>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</si>
  <si>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</si>
  <si>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</si>
  <si>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</si>
  <si>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</si>
  <si>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</si>
  <si>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</si>
  <si>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</si>
  <si>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</si>
  <si>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</si>
  <si>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</si>
  <si>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</si>
  <si>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</si>
  <si>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</si>
  <si>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</si>
  <si>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</si>
  <si>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</si>
  <si>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</si>
  <si>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</si>
  <si>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</si>
  <si>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</si>
  <si>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</si>
  <si>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</si>
  <si>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</si>
  <si>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</si>
  <si>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</si>
  <si>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</si>
  <si>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</si>
  <si>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</si>
  <si>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</si>
  <si>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</si>
  <si>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</si>
  <si>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</si>
  <si>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</si>
  <si>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</si>
  <si>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</si>
  <si>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</si>
  <si>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</si>
  <si>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</si>
  <si>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</si>
  <si>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</si>
  <si>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</si>
  <si>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</si>
  <si>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</si>
  <si>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</si>
  <si>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</si>
  <si>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</si>
  <si>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</si>
  <si>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</si>
  <si>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</si>
  <si>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</si>
  <si>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</si>
  <si>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</si>
  <si>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</si>
  <si>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</si>
  <si>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</si>
  <si>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</si>
  <si>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</si>
  <si>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</si>
  <si>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</si>
  <si>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</si>
  <si>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</si>
  <si>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</si>
  <si>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</si>
  <si>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</si>
  <si>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</si>
  <si>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</si>
  <si>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</si>
  <si>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</si>
  <si>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</si>
  <si>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</si>
  <si>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</si>
  <si>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</si>
  <si>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</si>
  <si>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</si>
  <si>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</si>
  <si>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</si>
  <si>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</si>
  <si>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</si>
  <si>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</si>
  <si>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</si>
  <si>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</si>
  <si>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</si>
  <si>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</si>
  <si>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</si>
  <si>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</si>
  <si>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</si>
  <si>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</si>
  <si>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</si>
  <si>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</si>
  <si>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</si>
  <si>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</si>
  <si>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</si>
  <si>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</si>
  <si>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</si>
  <si>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</si>
  <si>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</si>
  <si>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</si>
  <si>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</si>
  <si>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</si>
  <si>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</si>
  <si>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</si>
  <si>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</si>
  <si>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</si>
  <si>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</si>
  <si>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</si>
  <si>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</si>
  <si>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</si>
  <si>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</si>
  <si>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</si>
  <si>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</si>
  <si>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</si>
  <si>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</si>
  <si>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</si>
  <si>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</si>
  <si>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</si>
  <si>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</si>
  <si>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</si>
  <si>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</si>
  <si>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</si>
  <si>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</si>
  <si>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</si>
  <si>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</si>
  <si>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</si>
  <si>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</si>
  <si>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</si>
  <si>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</si>
  <si>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</si>
  <si>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</si>
  <si>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</si>
  <si>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</si>
  <si>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</si>
  <si>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</si>
  <si>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</si>
  <si>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</si>
  <si>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</si>
  <si>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</si>
  <si>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</si>
  <si>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</si>
  <si>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</si>
  <si>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</si>
  <si>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</si>
  <si>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</si>
  <si>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</si>
  <si>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</si>
  <si>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</si>
  <si>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</si>
  <si>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</si>
  <si>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</si>
  <si>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</si>
  <si>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</si>
  <si>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</si>
  <si>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</si>
  <si>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</si>
  <si>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</si>
  <si>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</si>
  <si>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</si>
  <si>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</si>
  <si>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</si>
  <si>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</si>
  <si>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</si>
  <si>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</si>
  <si>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</si>
  <si>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</si>
  <si>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</si>
  <si>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</si>
  <si>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</si>
  <si>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</si>
  <si>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</si>
  <si>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</si>
  <si>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</si>
  <si>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</si>
  <si>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</si>
  <si>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</si>
  <si>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</si>
  <si>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</si>
  <si>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</si>
  <si>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</si>
  <si>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</si>
  <si>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</si>
  <si>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</si>
  <si>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</si>
  <si>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</si>
  <si>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</si>
  <si>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</si>
  <si>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</si>
  <si>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</si>
  <si>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</si>
  <si>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</si>
  <si>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</si>
  <si>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</si>
  <si>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</si>
  <si>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</si>
  <si>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</si>
  <si>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</si>
  <si>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</si>
  <si>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</si>
  <si>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</si>
  <si>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</si>
  <si>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</si>
  <si>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</si>
  <si>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</si>
  <si>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</si>
  <si>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</si>
  <si>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</si>
  <si>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</si>
  <si>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</si>
  <si>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</si>
  <si>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</si>
  <si>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</si>
  <si>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</si>
  <si>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</si>
  <si>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</si>
  <si>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</si>
  <si>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</si>
  <si>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</si>
  <si>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</si>
  <si>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</si>
  <si>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</si>
  <si>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</si>
  <si>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</si>
  <si>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</si>
  <si>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</si>
  <si>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</si>
  <si>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</si>
  <si>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</si>
  <si>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</si>
  <si>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</si>
  <si>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</si>
  <si>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</si>
  <si>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</si>
  <si>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</si>
  <si>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</si>
  <si>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</si>
  <si>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</si>
  <si>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</si>
  <si>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</si>
  <si>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</si>
  <si>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</si>
  <si>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</si>
  <si>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</si>
  <si>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</si>
  <si>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</si>
  <si>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</si>
  <si>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</si>
  <si>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</si>
  <si>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</si>
  <si>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</si>
  <si>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</si>
  <si>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</si>
  <si>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</si>
  <si>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</si>
  <si>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</si>
  <si>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</si>
  <si>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</si>
  <si>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</si>
  <si>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</si>
  <si>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</si>
  <si>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</si>
  <si>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</si>
  <si>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</si>
  <si>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</si>
  <si>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</si>
  <si>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</si>
  <si>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</si>
  <si>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</si>
  <si>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</si>
  <si>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</si>
  <si>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</si>
  <si>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</si>
  <si>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</si>
  <si>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</si>
  <si>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</si>
  <si>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</si>
  <si>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</si>
  <si>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</si>
  <si>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</si>
  <si>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</si>
  <si>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</si>
  <si>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</si>
  <si>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</si>
  <si>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</si>
  <si>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</si>
  <si>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</si>
  <si>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</si>
  <si>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</si>
  <si>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</si>
  <si>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</si>
  <si>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</si>
  <si>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</si>
  <si>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</si>
  <si>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</si>
  <si>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</si>
  <si>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</si>
  <si>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</si>
  <si>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</si>
  <si>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</si>
  <si>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</si>
  <si>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</si>
  <si>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</si>
  <si>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</si>
  <si>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</si>
  <si>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</si>
  <si>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</si>
  <si>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</si>
  <si>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</si>
  <si>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</si>
  <si>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</si>
  <si>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</si>
  <si>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</si>
  <si>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</si>
  <si>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</si>
  <si>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</si>
  <si>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</si>
  <si>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</si>
  <si>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</si>
  <si>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</si>
  <si>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</si>
  <si>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</si>
  <si>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</si>
  <si>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</si>
  <si>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</si>
  <si>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</si>
  <si>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</si>
  <si>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</si>
  <si>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</si>
  <si>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</si>
  <si>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</si>
  <si>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</si>
  <si>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</si>
  <si>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</si>
  <si>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</si>
  <si>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</si>
  <si>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</si>
  <si>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</si>
  <si>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</si>
  <si>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</si>
  <si>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</si>
  <si>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</si>
  <si>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</si>
  <si>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</si>
  <si>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</si>
  <si>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</si>
  <si>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</si>
  <si>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</si>
  <si>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</si>
  <si>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</si>
  <si>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</si>
  <si>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</si>
  <si>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</si>
  <si>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</si>
  <si>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</si>
  <si>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</si>
  <si>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</si>
  <si>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</si>
  <si>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</si>
  <si>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</si>
  <si>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</si>
  <si>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</si>
  <si>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</si>
  <si>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</si>
  <si>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</si>
  <si>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</si>
  <si>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</si>
  <si>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</si>
  <si>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</si>
  <si>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</si>
  <si>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</si>
  <si>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</si>
  <si>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</si>
  <si>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</si>
  <si>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</si>
  <si>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</si>
  <si>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</si>
  <si>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</si>
  <si>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</si>
  <si>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</si>
  <si>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</si>
  <si>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</si>
  <si>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</si>
  <si>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</si>
  <si>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</si>
  <si>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</si>
  <si>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</si>
  <si>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</si>
  <si>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</si>
  <si>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</si>
  <si>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</si>
  <si>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</si>
  <si>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</si>
  <si>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</si>
  <si>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</si>
  <si>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</si>
  <si>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</si>
  <si>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</si>
  <si>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</si>
  <si>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</si>
  <si>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</si>
  <si>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</si>
  <si>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</si>
  <si>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</si>
  <si>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</si>
  <si>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</si>
  <si>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</si>
  <si>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</si>
  <si>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</si>
  <si>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</si>
  <si>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</si>
  <si>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</si>
  <si>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</si>
  <si>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</si>
  <si>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</si>
  <si>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</si>
  <si>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</si>
  <si>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</si>
  <si>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</si>
  <si>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</si>
  <si>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</si>
  <si>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</si>
  <si>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</si>
  <si>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</si>
  <si>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</si>
  <si>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</si>
  <si>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</si>
  <si>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</si>
  <si>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</si>
  <si>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</si>
  <si>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</si>
  <si>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</si>
  <si>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</si>
  <si>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</si>
  <si>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</si>
  <si>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</si>
  <si>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</si>
  <si>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</si>
  <si>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</si>
  <si>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</si>
  <si>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</si>
  <si>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</si>
  <si>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</si>
  <si>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</si>
  <si>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</si>
  <si>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</si>
  <si>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</si>
  <si>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</si>
  <si>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</si>
  <si>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</si>
  <si>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</si>
  <si>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</si>
  <si>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</si>
  <si>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</si>
  <si>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</si>
  <si>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</si>
  <si>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</si>
  <si>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</si>
  <si>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</si>
  <si>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</si>
  <si>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</si>
  <si>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</si>
  <si>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</si>
  <si>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</si>
  <si>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</si>
  <si>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</si>
  <si>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</si>
  <si>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</si>
  <si>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</si>
  <si>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</si>
  <si>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</si>
  <si>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</si>
  <si>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</si>
  <si>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</si>
  <si>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</si>
  <si>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</si>
  <si>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</si>
  <si>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</si>
  <si>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</si>
  <si>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</si>
  <si>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</si>
  <si>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</si>
  <si>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</si>
  <si>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</si>
  <si>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</si>
  <si>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</si>
  <si>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</si>
  <si>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</si>
  <si>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</si>
  <si>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</si>
  <si>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</si>
  <si>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</si>
  <si>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</si>
  <si>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</si>
  <si>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</si>
  <si>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</si>
  <si>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</si>
  <si>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</si>
  <si>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</si>
  <si>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</si>
  <si>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</si>
  <si>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</si>
  <si>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</si>
  <si>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</si>
  <si>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</si>
  <si>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</si>
  <si>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</si>
  <si>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</si>
  <si>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</si>
  <si>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</si>
  <si>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</si>
  <si>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</si>
  <si>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</si>
  <si>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</si>
  <si>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</si>
  <si>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</si>
  <si>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</si>
  <si>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</si>
  <si>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</si>
  <si>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</si>
  <si>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</si>
  <si>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</si>
  <si>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</si>
  <si>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</si>
  <si>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</si>
  <si>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</si>
  <si>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</si>
  <si>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</si>
  <si>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</si>
  <si>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</si>
  <si>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</si>
  <si>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</si>
  <si>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</si>
  <si>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</si>
  <si>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</si>
  <si>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</si>
  <si>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</si>
  <si>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</si>
  <si>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</si>
  <si>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</si>
  <si>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</si>
  <si>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</si>
  <si>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</si>
  <si>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</si>
  <si>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</si>
  <si>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</si>
  <si>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</si>
  <si>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</si>
  <si>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</si>
  <si>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</si>
  <si>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</si>
  <si>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</si>
  <si>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</si>
  <si>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</si>
  <si>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</si>
  <si>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</si>
  <si>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</si>
  <si>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</si>
  <si>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</si>
  <si>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</si>
  <si>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</si>
  <si>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</si>
  <si>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</si>
  <si>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</si>
  <si>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</si>
  <si>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</si>
  <si>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</si>
  <si>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</si>
  <si>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</si>
  <si>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</si>
  <si>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</si>
  <si>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</si>
  <si>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</si>
  <si>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</si>
  <si>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</si>
  <si>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</si>
  <si>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</si>
  <si>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</si>
  <si>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</si>
  <si>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</si>
  <si>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</si>
  <si>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</si>
  <si>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</si>
  <si>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</si>
  <si>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</si>
  <si>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</si>
  <si>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</si>
  <si>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</si>
  <si>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</si>
  <si>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</si>
  <si>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</si>
  <si>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</si>
  <si>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</si>
  <si>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</si>
  <si>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</si>
  <si>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</si>
  <si>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</si>
  <si>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</si>
  <si>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</si>
  <si>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</si>
  <si>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</si>
  <si>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</si>
  <si>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</si>
  <si>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</si>
  <si>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</si>
  <si>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</si>
  <si>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</si>
  <si>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</si>
  <si>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</si>
  <si>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</si>
  <si>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</si>
  <si>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</si>
  <si>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</si>
  <si>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</si>
  <si>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</si>
  <si>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</si>
  <si>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</si>
  <si>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</si>
  <si>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</si>
  <si>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</si>
  <si>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</si>
  <si>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</si>
  <si>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</si>
  <si>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</si>
  <si>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</si>
  <si>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</si>
  <si>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</si>
  <si>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</si>
  <si>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</si>
  <si>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</si>
  <si>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</si>
  <si>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</si>
  <si>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</si>
  <si>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</si>
  <si>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</si>
  <si>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</si>
  <si>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</si>
  <si>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</si>
  <si>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</si>
  <si>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</si>
  <si>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</si>
  <si>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</si>
  <si>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</si>
  <si>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</si>
  <si>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</si>
  <si>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</si>
  <si>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</si>
  <si>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</si>
  <si>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</si>
  <si>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</si>
  <si>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</si>
  <si>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</si>
  <si>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</si>
  <si>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</si>
  <si>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</si>
  <si>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</si>
  <si>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</si>
  <si>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</si>
  <si>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</si>
  <si>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</si>
  <si>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</si>
  <si>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</si>
  <si>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</si>
  <si>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</si>
  <si>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</si>
  <si>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</si>
  <si>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</si>
  <si>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</si>
  <si>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</si>
  <si>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</si>
  <si>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</si>
  <si>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</si>
  <si>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</si>
  <si>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</si>
  <si>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</si>
  <si>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</si>
  <si>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</si>
  <si>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</si>
  <si>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</si>
  <si>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</si>
  <si>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</si>
  <si>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</si>
  <si>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</si>
  <si>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</si>
  <si>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</si>
  <si>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</si>
  <si>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</si>
  <si>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</si>
  <si>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</si>
  <si>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</si>
  <si>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</si>
  <si>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</si>
  <si>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</si>
  <si>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</si>
  <si>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</si>
  <si>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</si>
  <si>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</si>
  <si>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</si>
  <si>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</si>
  <si>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</si>
  <si>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</si>
  <si>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</si>
  <si>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</si>
  <si>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</si>
  <si>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</si>
  <si>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</si>
  <si>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</si>
  <si>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</si>
  <si>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</si>
  <si>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</si>
  <si>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</si>
  <si>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</si>
  <si>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</si>
  <si>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</si>
  <si>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</si>
  <si>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</si>
  <si>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</si>
  <si>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</si>
  <si>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</si>
  <si>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</si>
  <si>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</si>
  <si>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</si>
  <si>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</si>
  <si>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</si>
  <si>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</si>
  <si>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</si>
  <si>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</si>
  <si>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</si>
  <si>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</si>
  <si>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</si>
  <si>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</si>
  <si>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</si>
  <si>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</si>
  <si>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</si>
  <si>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</si>
  <si>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</si>
  <si>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</si>
  <si>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</si>
  <si>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</si>
  <si>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</si>
  <si>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</si>
  <si>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</si>
  <si>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</si>
  <si>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</si>
  <si>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</si>
  <si>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</si>
  <si>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</si>
  <si>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</si>
  <si>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</si>
  <si>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</si>
  <si>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</si>
  <si>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</si>
  <si>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</si>
  <si>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</si>
  <si>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</si>
  <si>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</si>
  <si>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</si>
  <si>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</si>
  <si>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</si>
  <si>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</si>
  <si>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</si>
  <si>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</si>
  <si>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</si>
  <si>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</si>
  <si>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</si>
  <si>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</si>
  <si>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</si>
  <si>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</si>
  <si>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</si>
  <si>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</si>
  <si>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</si>
  <si>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</si>
  <si>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</si>
  <si>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</si>
  <si>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</si>
  <si>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</si>
  <si>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</si>
  <si>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</si>
  <si>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</si>
  <si>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</si>
  <si>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</si>
  <si>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</si>
  <si>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</si>
  <si>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</si>
  <si>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</si>
  <si>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</si>
  <si>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</si>
  <si>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</si>
  <si>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</si>
  <si>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</si>
  <si>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</si>
  <si>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</si>
  <si>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</si>
  <si>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</si>
  <si>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</si>
  <si>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</si>
  <si>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</si>
  <si>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</si>
  <si>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</si>
  <si>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</si>
  <si>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</si>
  <si>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</si>
  <si>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</si>
  <si>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</si>
  <si>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</si>
  <si>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</si>
  <si>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</si>
  <si>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</si>
  <si>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</si>
  <si>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</si>
  <si>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</si>
  <si>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</si>
  <si>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</si>
  <si>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</si>
  <si>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</si>
  <si>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</si>
  <si>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</si>
  <si>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</si>
  <si>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</si>
  <si>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</si>
  <si>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</si>
  <si>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</si>
  <si>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</si>
  <si>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</si>
  <si>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</si>
  <si>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</si>
  <si>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</si>
  <si>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</si>
  <si>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</si>
  <si>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</si>
  <si>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</si>
  <si>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</si>
  <si>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</si>
  <si>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</si>
  <si>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</si>
  <si>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</si>
  <si>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</si>
  <si>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</si>
  <si>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</si>
  <si>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</si>
  <si>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</si>
  <si>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</si>
  <si>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</si>
  <si>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</si>
  <si>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</si>
  <si>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</si>
  <si>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</si>
  <si>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</si>
  <si>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</si>
  <si>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</si>
  <si>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</si>
  <si>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</si>
  <si>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</si>
  <si>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</si>
  <si>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</si>
  <si>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</si>
  <si>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</si>
  <si>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</si>
  <si>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</si>
  <si>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</si>
  <si>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</si>
  <si>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</si>
  <si>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</si>
  <si>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</si>
  <si>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</si>
  <si>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</si>
  <si>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</si>
  <si>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</si>
  <si>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</si>
  <si>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</si>
  <si>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</si>
  <si>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</si>
  <si>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</si>
  <si>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</si>
  <si>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</si>
  <si>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</si>
  <si>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</si>
  <si>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</si>
  <si>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</si>
  <si>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</si>
  <si>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</si>
  <si>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</si>
  <si>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</si>
  <si>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</si>
  <si>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</si>
  <si>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</si>
  <si>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</si>
  <si>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</si>
  <si>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</si>
  <si>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</si>
  <si>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</si>
  <si>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</si>
  <si>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</si>
  <si>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</si>
  <si>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</si>
  <si>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</si>
  <si>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</si>
  <si>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</si>
  <si>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</si>
  <si>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</si>
  <si>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</si>
  <si>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</si>
  <si>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</si>
  <si>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</si>
  <si>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</si>
  <si>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</si>
  <si>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</si>
  <si>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</si>
  <si>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</si>
  <si>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</si>
  <si>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</si>
  <si>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</si>
  <si>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</si>
  <si>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</si>
  <si>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</si>
  <si>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</si>
  <si>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</si>
  <si>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</si>
  <si>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</si>
  <si>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</si>
  <si>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</si>
  <si>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</si>
  <si>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</si>
  <si>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</si>
  <si>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</si>
  <si>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</si>
  <si>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</si>
  <si>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</si>
  <si>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</si>
  <si>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</si>
  <si>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</si>
  <si>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</si>
  <si>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</si>
  <si>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</si>
  <si>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</si>
  <si>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</si>
  <si>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</si>
  <si>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</si>
  <si>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</si>
  <si>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</si>
  <si>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</si>
  <si>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</si>
  <si>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</si>
  <si>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</si>
  <si>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</si>
  <si>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</si>
  <si>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</si>
  <si>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</si>
  <si>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</si>
  <si>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</si>
  <si>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</si>
  <si>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</si>
  <si>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</si>
  <si>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</si>
  <si>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</si>
  <si>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</si>
  <si>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</si>
  <si>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</si>
  <si>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</si>
  <si>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</si>
  <si>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</si>
  <si>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</si>
  <si>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</si>
  <si>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</si>
  <si>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</si>
  <si>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</si>
  <si>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</si>
  <si>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</si>
  <si>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</si>
  <si>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</si>
  <si>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</si>
  <si>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</si>
  <si>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</si>
  <si>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</si>
  <si>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</si>
  <si>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</si>
  <si>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</si>
  <si>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</si>
  <si>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</si>
  <si>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</si>
  <si>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</si>
  <si>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</si>
  <si>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</si>
  <si>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</si>
  <si>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</si>
  <si>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</si>
  <si>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</si>
  <si>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</si>
  <si>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</si>
  <si>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</si>
  <si>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</si>
  <si>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</si>
  <si>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</si>
  <si>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</si>
  <si>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</si>
  <si>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</si>
  <si>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</si>
  <si>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</si>
  <si>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</si>
  <si>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</si>
  <si>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</si>
  <si>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</si>
  <si>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</si>
  <si>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</si>
  <si>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</si>
  <si>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</si>
  <si>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</si>
  <si>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</si>
  <si>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</si>
  <si>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</si>
  <si>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</si>
  <si>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</si>
  <si>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</si>
  <si>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</si>
  <si>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</si>
  <si>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</si>
  <si>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</si>
  <si>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</si>
  <si>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</si>
  <si>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</si>
  <si>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</si>
  <si>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</si>
  <si>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</si>
  <si>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</si>
  <si>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</si>
  <si>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</si>
  <si>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</si>
  <si>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</si>
  <si>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</si>
  <si>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</si>
  <si>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</si>
  <si>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</si>
  <si>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</si>
  <si>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</si>
  <si>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</si>
  <si>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</si>
  <si>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</si>
  <si>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</si>
  <si>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</si>
  <si>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</si>
  <si>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</si>
  <si>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</si>
  <si>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</si>
  <si>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</si>
  <si>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</si>
  <si>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</si>
  <si>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</si>
  <si>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</si>
  <si>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</si>
  <si>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</si>
  <si>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</si>
  <si>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</si>
  <si>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</si>
  <si>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</si>
  <si>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</si>
  <si>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</si>
  <si>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</si>
  <si>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</si>
  <si>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</si>
  <si>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</si>
  <si>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</si>
  <si>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</si>
  <si>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</si>
  <si>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</si>
  <si>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</si>
  <si>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</si>
  <si>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</si>
  <si>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</si>
  <si>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</si>
  <si>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</si>
  <si>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</si>
  <si>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</si>
  <si>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</si>
  <si>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</si>
  <si>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</si>
  <si>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</si>
  <si>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</si>
  <si>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</si>
  <si>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</si>
  <si>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</si>
  <si>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</si>
  <si>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</si>
  <si>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</si>
  <si>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</si>
  <si>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</si>
  <si>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</si>
  <si>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</si>
  <si>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</si>
  <si>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</si>
  <si>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</si>
  <si>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</si>
  <si>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</si>
  <si>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</si>
  <si>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</si>
  <si>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</si>
  <si>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</si>
  <si>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</si>
  <si>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</si>
  <si>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</si>
  <si>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</si>
  <si>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</si>
  <si>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</si>
  <si>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</si>
  <si>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</si>
  <si>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</si>
  <si>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</si>
  <si>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</si>
  <si>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</si>
  <si>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</si>
  <si>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</si>
  <si>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</si>
  <si>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</si>
  <si>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</si>
  <si>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</si>
  <si>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</si>
  <si>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</si>
  <si>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</si>
  <si>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</si>
  <si>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</si>
  <si>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</si>
  <si>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</si>
  <si>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</si>
  <si>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</si>
  <si>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</si>
  <si>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</si>
  <si>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</si>
  <si>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</si>
  <si>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</si>
  <si>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</si>
  <si>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</si>
  <si>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</si>
  <si>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</si>
  <si>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</si>
  <si>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</si>
  <si>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</si>
  <si>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</si>
  <si>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</si>
  <si>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</si>
  <si>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</si>
  <si>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</si>
  <si>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</si>
  <si>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</si>
  <si>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</si>
  <si>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</si>
  <si>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</si>
  <si>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</si>
  <si>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</si>
  <si>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</si>
  <si>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</si>
  <si>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</si>
  <si>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</si>
  <si>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</si>
  <si>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</si>
  <si>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</si>
  <si>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</si>
  <si>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</si>
  <si>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</si>
  <si>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</si>
  <si>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</si>
  <si>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</si>
  <si>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</si>
  <si>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</si>
  <si>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</si>
  <si>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</si>
  <si>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</si>
  <si>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</si>
  <si>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</si>
  <si>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</si>
  <si>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</si>
  <si>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</si>
  <si>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</si>
  <si>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</si>
  <si>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</si>
  <si>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</si>
  <si>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</si>
  <si>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</si>
  <si>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</si>
  <si>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</si>
  <si>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</si>
  <si>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</si>
  <si>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</si>
  <si>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</si>
  <si>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</si>
  <si>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</si>
  <si>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</si>
  <si>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</si>
  <si>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</si>
  <si>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</si>
  <si>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</si>
  <si>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</si>
  <si>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</si>
  <si>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</si>
  <si>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</si>
  <si>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</si>
  <si>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</si>
  <si>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</si>
  <si>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</si>
  <si>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</si>
  <si>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</si>
  <si>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</si>
  <si>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</si>
  <si>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</si>
  <si>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</si>
  <si>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</si>
  <si>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</si>
  <si>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</si>
  <si>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</si>
  <si>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</si>
  <si>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</si>
  <si>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</si>
  <si>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</si>
  <si>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</si>
  <si>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</si>
  <si>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</si>
  <si>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</si>
  <si>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</si>
  <si>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</si>
  <si>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</si>
  <si>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</si>
  <si>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</si>
  <si>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</si>
  <si>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</si>
  <si>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</si>
  <si>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</si>
  <si>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</si>
  <si>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</si>
  <si>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</si>
  <si>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</si>
  <si>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</si>
  <si>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</si>
  <si>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</si>
  <si>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</si>
  <si>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</si>
  <si>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</si>
  <si>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</si>
  <si>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</si>
  <si>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</si>
  <si>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</si>
  <si>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</si>
  <si>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</si>
  <si>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</si>
  <si>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</si>
  <si>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</si>
  <si>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</si>
  <si>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</si>
  <si>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</si>
  <si>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</si>
  <si>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</si>
  <si>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</si>
  <si>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</si>
  <si>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</si>
  <si>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</si>
  <si>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</si>
  <si>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</si>
  <si>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</si>
  <si>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</si>
  <si>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</si>
  <si>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</si>
  <si>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</si>
  <si>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</si>
  <si>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</si>
  <si>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</si>
  <si>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</si>
  <si>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</si>
  <si>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</si>
  <si>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</si>
  <si>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</si>
  <si>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</si>
  <si>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</si>
  <si>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</si>
  <si>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</si>
  <si>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</si>
  <si>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</si>
  <si>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</si>
  <si>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</si>
  <si>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</si>
  <si>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</si>
  <si>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</si>
  <si>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</si>
  <si>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</si>
  <si>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</si>
  <si>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</si>
  <si>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</si>
  <si>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</si>
  <si>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</si>
  <si>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</si>
  <si>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</si>
  <si>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</si>
  <si>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</si>
  <si>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</si>
  <si>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</si>
  <si>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</si>
  <si>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</si>
  <si>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</si>
  <si>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</si>
  <si>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</si>
  <si>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</si>
  <si>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</si>
  <si>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</si>
  <si>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</si>
  <si>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</si>
  <si>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</si>
  <si>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</si>
  <si>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</si>
  <si>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</si>
  <si>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</si>
  <si>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</si>
  <si>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</si>
  <si>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</si>
  <si>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</si>
  <si>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</si>
  <si>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</si>
  <si>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</si>
  <si>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</si>
  <si>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</si>
  <si>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</si>
  <si>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</si>
  <si>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</si>
  <si>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</si>
  <si>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</si>
  <si>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</si>
  <si>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</si>
  <si>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</si>
  <si>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</si>
  <si>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</si>
  <si>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</si>
  <si>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</si>
  <si>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</si>
  <si>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</si>
  <si>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</si>
  <si>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</si>
  <si>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</si>
  <si>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</si>
  <si>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</si>
  <si>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</si>
  <si>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</si>
  <si>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</si>
  <si>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</si>
  <si>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</si>
  <si>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</si>
  <si>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</si>
  <si>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</si>
  <si>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</si>
  <si>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</si>
  <si>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</si>
  <si>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</si>
  <si>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</si>
  <si>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</si>
  <si>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</si>
  <si>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</si>
  <si>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</si>
  <si>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</si>
  <si>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</si>
  <si>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</si>
  <si>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</si>
  <si>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</si>
  <si>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</si>
  <si>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</si>
  <si>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</si>
  <si>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</si>
  <si>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</si>
  <si>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</si>
  <si>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</si>
  <si>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</si>
  <si>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</si>
  <si>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</si>
  <si>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</si>
  <si>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</si>
  <si>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</si>
  <si>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</si>
  <si>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</si>
  <si>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</si>
  <si>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</si>
  <si>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</si>
  <si>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</si>
  <si>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</si>
  <si>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</si>
  <si>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</si>
  <si>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</si>
  <si>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</si>
  <si>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</si>
  <si>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</si>
  <si>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</si>
  <si>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</si>
  <si>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</si>
  <si>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</si>
  <si>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</si>
  <si>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</si>
  <si>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</si>
  <si>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</si>
  <si>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</si>
  <si>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</si>
  <si>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</si>
  <si>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</si>
  <si>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</si>
  <si>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</si>
  <si>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</si>
  <si>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</si>
  <si>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</si>
  <si>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</si>
  <si>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</si>
  <si>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</si>
  <si>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</si>
  <si>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</si>
  <si>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</si>
  <si>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</si>
  <si>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</si>
  <si>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</si>
  <si>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</si>
  <si>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</si>
  <si>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</si>
  <si>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</si>
  <si>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</si>
  <si>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</si>
  <si>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</si>
  <si>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</si>
  <si>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</si>
  <si>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</si>
  <si>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</si>
  <si>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</si>
  <si>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</si>
  <si>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</si>
  <si>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</si>
  <si>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</si>
  <si>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</si>
  <si>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</si>
  <si>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</si>
  <si>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</si>
  <si>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</si>
  <si>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</si>
  <si>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</si>
  <si>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</si>
  <si>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</si>
  <si>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</si>
  <si>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</si>
  <si>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</si>
  <si>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</si>
  <si>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</si>
  <si>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</si>
  <si>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</si>
  <si>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</si>
  <si>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</si>
  <si>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</si>
  <si>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</si>
  <si>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</si>
  <si>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</si>
  <si>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</si>
  <si>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</si>
  <si>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</si>
  <si>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</si>
  <si>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</si>
  <si>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</si>
  <si>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</si>
  <si>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</si>
  <si>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</si>
  <si>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</si>
  <si>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</si>
  <si>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</si>
  <si>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</si>
  <si>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</si>
  <si>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</si>
  <si>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</si>
  <si>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</si>
  <si>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</si>
  <si>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</si>
  <si>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</si>
  <si>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</si>
  <si>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</si>
  <si>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</si>
  <si>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</si>
  <si>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</si>
  <si>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</si>
  <si>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</si>
  <si>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</si>
  <si>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</si>
  <si>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</si>
  <si>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</si>
  <si>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</si>
  <si>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</si>
  <si>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</si>
  <si>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</si>
  <si>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</si>
  <si>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</si>
  <si>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</si>
  <si>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</si>
  <si>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</si>
  <si>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</si>
  <si>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</si>
  <si>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</si>
  <si>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</si>
  <si>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</si>
  <si>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</si>
  <si>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</si>
  <si>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</si>
  <si>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</si>
  <si>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</si>
  <si>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</si>
  <si>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</si>
  <si>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</si>
  <si>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</si>
  <si>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</si>
  <si>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</si>
  <si>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</si>
  <si>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</si>
  <si>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</si>
  <si>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</si>
  <si>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</si>
  <si>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</si>
  <si>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</si>
  <si>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</si>
  <si>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</si>
  <si>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</si>
  <si>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</si>
  <si>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</si>
  <si>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</si>
  <si>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</si>
  <si>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</si>
  <si>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</si>
  <si>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</si>
  <si>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</si>
  <si>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</si>
  <si>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</si>
  <si>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</si>
  <si>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</si>
  <si>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</si>
  <si>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</si>
  <si>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</si>
  <si>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</si>
  <si>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</si>
  <si>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</si>
  <si>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</si>
  <si>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</si>
  <si>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</si>
  <si>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</si>
  <si>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</si>
  <si>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</si>
  <si>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</si>
  <si>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</si>
  <si>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</si>
  <si>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</si>
  <si>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</si>
  <si>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</si>
  <si>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</si>
  <si>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</si>
  <si>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</si>
  <si>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</si>
  <si>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</si>
  <si>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</si>
  <si>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</si>
  <si>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</si>
  <si>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</si>
  <si>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</si>
  <si>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</si>
  <si>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</si>
  <si>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</si>
  <si>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</si>
  <si>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</si>
  <si>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</si>
  <si>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</si>
  <si>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</si>
  <si>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</si>
  <si>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</si>
  <si>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</si>
  <si>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</si>
  <si>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</si>
  <si>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</si>
  <si>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</si>
  <si>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</si>
  <si>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</si>
  <si>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</si>
  <si>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</si>
  <si>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</si>
  <si>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</si>
  <si>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</si>
  <si>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</si>
  <si>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</si>
  <si>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</si>
  <si>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</si>
  <si>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</si>
  <si>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</si>
  <si>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</si>
  <si>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</si>
  <si>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</si>
  <si>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</si>
  <si>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</si>
  <si>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</si>
  <si>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</si>
  <si>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</si>
  <si>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</si>
  <si>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</si>
  <si>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</si>
  <si>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</si>
  <si>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</si>
  <si>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</si>
  <si>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</si>
  <si>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</si>
  <si>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</si>
  <si>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</si>
  <si>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</si>
  <si>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</si>
  <si>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</si>
  <si>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</si>
  <si>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</si>
  <si>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</si>
  <si>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</si>
  <si>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</si>
  <si>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</si>
  <si>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</si>
  <si>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</si>
  <si>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</si>
  <si>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</si>
  <si>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</si>
  <si>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</si>
  <si>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</si>
  <si>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</si>
  <si>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</si>
  <si>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</si>
  <si>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</si>
  <si>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</si>
  <si>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</si>
  <si>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</si>
  <si>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</si>
  <si>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</si>
  <si>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</si>
  <si>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</si>
  <si>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</si>
  <si>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</si>
  <si>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</si>
  <si>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</si>
  <si>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</si>
  <si>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</si>
  <si>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</si>
  <si>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</si>
  <si>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</si>
  <si>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</si>
  <si>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</si>
  <si>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</si>
  <si>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</si>
  <si>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</si>
  <si>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</si>
  <si>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</si>
  <si>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</si>
  <si>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</si>
  <si>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</si>
  <si>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</si>
  <si>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</si>
  <si>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</si>
  <si>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</si>
  <si>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</si>
  <si>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</si>
  <si>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</si>
  <si>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</si>
  <si>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</si>
  <si>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</si>
  <si>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</si>
  <si>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</si>
  <si>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</si>
  <si>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</si>
  <si>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</si>
  <si>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</si>
  <si>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</si>
  <si>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</si>
  <si>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</si>
  <si>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</si>
  <si>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</si>
  <si>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</si>
  <si>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</si>
  <si>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</si>
  <si>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</si>
  <si>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</si>
  <si>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</si>
  <si>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</si>
  <si>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</si>
  <si>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</si>
  <si>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</si>
  <si>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</si>
  <si>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</si>
  <si>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</si>
  <si>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</si>
  <si>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</si>
  <si>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</si>
  <si>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</si>
  <si>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</si>
  <si>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</si>
  <si>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</si>
  <si>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</si>
  <si>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</si>
  <si>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</si>
  <si>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</si>
  <si>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</si>
  <si>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</si>
  <si>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</si>
  <si>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</si>
  <si>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</si>
  <si>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</si>
  <si>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</si>
  <si>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</si>
  <si>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</si>
  <si>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</si>
  <si>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</si>
  <si>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</si>
  <si>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</si>
  <si>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</si>
  <si>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</si>
  <si>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</si>
  <si>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</si>
  <si>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</si>
  <si>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</si>
  <si>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</si>
  <si>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</si>
  <si>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</si>
  <si>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</si>
  <si>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</si>
  <si>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</si>
  <si>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</si>
  <si>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</si>
  <si>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</si>
  <si>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</si>
  <si>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</si>
  <si>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</si>
  <si>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</si>
  <si>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</si>
  <si>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</si>
  <si>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</si>
  <si>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</si>
  <si>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</si>
  <si>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</si>
  <si>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</si>
  <si>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</si>
  <si>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</si>
  <si>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</si>
  <si>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</si>
  <si>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</si>
  <si>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</si>
  <si>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</si>
  <si>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</si>
  <si>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</si>
  <si>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</si>
  <si>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</si>
  <si>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</si>
  <si>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</si>
  <si>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</si>
  <si>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</si>
  <si>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</si>
  <si>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</si>
  <si>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</si>
  <si>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</si>
  <si>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</si>
  <si>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</si>
  <si>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</si>
  <si>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</si>
  <si>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</si>
  <si>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</si>
  <si>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</si>
  <si>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</si>
  <si>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</si>
  <si>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</si>
  <si>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</si>
  <si>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</si>
  <si>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</si>
  <si>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</si>
  <si>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</si>
  <si>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</si>
  <si>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</si>
  <si>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</si>
  <si>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</si>
  <si>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</si>
  <si>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</si>
  <si>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</si>
  <si>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</si>
  <si>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</si>
  <si>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</si>
  <si>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</si>
  <si>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</si>
  <si>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</si>
  <si>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</si>
  <si>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</si>
  <si>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</si>
  <si>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</si>
  <si>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</si>
  <si>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</si>
  <si>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</si>
  <si>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</si>
  <si>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</si>
  <si>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</si>
  <si>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</si>
  <si>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</si>
  <si>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</si>
  <si>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</si>
  <si>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</si>
  <si>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</si>
  <si>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</si>
  <si>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</si>
  <si>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</si>
  <si>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</si>
  <si>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</si>
  <si>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</si>
  <si>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</si>
  <si>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</si>
  <si>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</si>
  <si>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</si>
  <si>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</si>
  <si>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</si>
  <si>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</si>
  <si>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</si>
  <si>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</si>
  <si>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</si>
  <si>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</si>
  <si>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</si>
  <si>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</si>
  <si>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</si>
  <si>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</si>
  <si>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</si>
  <si>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</si>
  <si>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</si>
  <si>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</si>
  <si>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</si>
  <si>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</si>
  <si>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</si>
  <si>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</si>
  <si>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</si>
  <si>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</si>
  <si>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</si>
  <si>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</si>
  <si>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</si>
  <si>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</si>
  <si>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</si>
  <si>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</si>
  <si>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</si>
  <si>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</si>
  <si>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</si>
  <si>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</si>
  <si>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</si>
  <si>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</si>
  <si>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</si>
  <si>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</si>
  <si>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</si>
  <si>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</si>
  <si>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</si>
  <si>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</si>
  <si>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</si>
  <si>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</si>
  <si>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</si>
  <si>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</si>
  <si>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</si>
  <si>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</si>
  <si>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</si>
  <si>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</si>
  <si>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</si>
  <si>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</si>
  <si>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</si>
  <si>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</si>
  <si>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</si>
  <si>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</si>
  <si>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</si>
  <si>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</si>
  <si>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</si>
  <si>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</si>
  <si>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</si>
  <si>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</si>
  <si>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</si>
  <si>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</si>
  <si>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</si>
  <si>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</si>
  <si>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</si>
  <si>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</si>
  <si>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</si>
  <si>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</si>
  <si>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</si>
  <si>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</si>
  <si>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</si>
  <si>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</si>
  <si>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</si>
  <si>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</si>
  <si>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</si>
  <si>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</si>
  <si>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</si>
  <si>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</si>
  <si>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</si>
  <si>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</si>
  <si>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</si>
  <si>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</si>
  <si>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</si>
  <si>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</si>
  <si>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</si>
  <si>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</si>
  <si>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</si>
  <si>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</si>
  <si>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</si>
  <si>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</si>
  <si>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</si>
  <si>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</si>
  <si>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</si>
  <si>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</si>
  <si>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</si>
  <si>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</si>
  <si>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</si>
  <si>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</si>
  <si>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</si>
  <si>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</si>
  <si>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</si>
  <si>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</si>
  <si>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</si>
  <si>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</si>
  <si>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</si>
  <si>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</si>
  <si>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</si>
  <si>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</si>
  <si>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</si>
  <si>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</si>
  <si>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</si>
  <si>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</si>
  <si>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</si>
  <si>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</si>
  <si>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</si>
  <si>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</si>
  <si>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</si>
  <si>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</si>
  <si>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</si>
  <si>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</si>
  <si>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</si>
  <si>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</si>
  <si>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</si>
  <si>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</si>
  <si>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</si>
  <si>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</si>
  <si>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</si>
  <si>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</si>
  <si>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</si>
  <si>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</si>
  <si>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</si>
  <si>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</si>
  <si>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</si>
  <si>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</si>
  <si>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</si>
  <si>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</si>
  <si>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</si>
  <si>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</si>
  <si>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</si>
  <si>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</si>
  <si>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</si>
  <si>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</si>
  <si>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</si>
  <si>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</si>
  <si>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</si>
  <si>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</si>
  <si>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</si>
  <si>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</si>
  <si>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</si>
  <si>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</si>
  <si>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</si>
  <si>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</si>
  <si>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</si>
  <si>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</si>
  <si>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</si>
  <si>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</si>
  <si>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</si>
  <si>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</si>
  <si>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</si>
  <si>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</si>
  <si>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</si>
  <si>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</si>
  <si>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</si>
  <si>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</si>
  <si>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</si>
  <si>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</si>
  <si>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</si>
  <si>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</si>
  <si>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</si>
  <si>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</si>
  <si>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</si>
  <si>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</si>
  <si>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</si>
  <si>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</si>
  <si>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</si>
  <si>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</si>
  <si>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</si>
  <si>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</si>
  <si>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</si>
  <si>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</si>
  <si>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</si>
  <si>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</si>
  <si>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</si>
  <si>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</si>
  <si>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</si>
  <si>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</si>
  <si>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</si>
  <si>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</si>
  <si>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</si>
  <si>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</si>
  <si>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</si>
  <si>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</si>
  <si>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</si>
  <si>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</si>
  <si>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</si>
  <si>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</si>
  <si>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</si>
  <si>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</si>
  <si>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</si>
  <si>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</si>
  <si>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</si>
  <si>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</si>
  <si>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</si>
  <si>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</si>
  <si>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</si>
  <si>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</si>
  <si>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</si>
  <si>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</si>
  <si>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</si>
  <si>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</si>
  <si>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</si>
  <si>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</si>
  <si>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</si>
  <si>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</si>
  <si>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</si>
  <si>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</si>
  <si>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</si>
  <si>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</si>
  <si>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</si>
  <si>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</si>
  <si>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</si>
  <si>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</si>
  <si>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</si>
  <si>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</si>
  <si>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</si>
  <si>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</si>
  <si>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</si>
  <si>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</si>
  <si>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</si>
  <si>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</si>
  <si>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</si>
  <si>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</si>
  <si>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</si>
  <si>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</si>
  <si>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</si>
  <si>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</si>
  <si>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</si>
  <si>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</si>
  <si>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</si>
  <si>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</si>
  <si>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</si>
  <si>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</si>
  <si>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</si>
  <si>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</si>
  <si>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</si>
  <si>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</si>
  <si>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</si>
  <si>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</si>
  <si>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</si>
  <si>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</si>
  <si>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</si>
  <si>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</si>
  <si>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</si>
  <si>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</si>
  <si>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</si>
  <si>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</si>
  <si>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</si>
  <si>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</si>
  <si>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</si>
  <si>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</si>
  <si>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</si>
  <si>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</si>
  <si>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</si>
  <si>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</si>
  <si>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</si>
  <si>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</si>
  <si>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</si>
  <si>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</si>
  <si>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</si>
  <si>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</si>
  <si>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</si>
  <si>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</si>
  <si>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</si>
  <si>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</si>
  <si>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</si>
  <si>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</si>
  <si>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</si>
  <si>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</si>
  <si>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</si>
  <si>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</si>
  <si>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</si>
  <si>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</si>
  <si>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</si>
  <si>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</si>
  <si>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</si>
  <si>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</si>
  <si>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</si>
  <si>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</si>
  <si>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</si>
  <si>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</si>
  <si>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</si>
  <si>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</si>
  <si>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</si>
  <si>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</si>
  <si>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</si>
  <si>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</si>
  <si>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</si>
  <si>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</si>
  <si>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</si>
  <si>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</si>
  <si>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</si>
  <si>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</si>
  <si>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</si>
  <si>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</si>
  <si>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</si>
  <si>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</si>
  <si>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</si>
  <si>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</si>
  <si>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</si>
  <si>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</si>
  <si>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</si>
  <si>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</si>
  <si>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</si>
  <si>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</si>
  <si>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</si>
  <si>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</si>
  <si>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</si>
  <si>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</si>
  <si>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</si>
  <si>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</si>
  <si>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</si>
  <si>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</si>
  <si>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</si>
  <si>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</si>
  <si>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</si>
  <si>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</si>
  <si>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</si>
  <si>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</si>
  <si>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</si>
  <si>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</si>
  <si>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</si>
  <si>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</si>
  <si>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</si>
  <si>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</si>
  <si>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</si>
  <si>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</si>
  <si>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</si>
  <si>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</si>
  <si>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</si>
  <si>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</si>
  <si>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</si>
  <si>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</si>
  <si>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</si>
  <si>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</si>
  <si>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</si>
  <si>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</si>
  <si>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</si>
  <si>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</si>
  <si>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</si>
  <si>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</si>
  <si>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</si>
  <si>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</si>
  <si>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</si>
  <si>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</si>
  <si>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</si>
  <si>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</si>
  <si>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</si>
  <si>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</si>
  <si>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</si>
  <si>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</si>
  <si>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</si>
  <si>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</si>
  <si>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</si>
  <si>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</si>
  <si>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</si>
  <si>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</si>
  <si>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</si>
  <si>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</si>
  <si>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</si>
  <si>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</si>
  <si>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</si>
  <si>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</si>
  <si>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</si>
  <si>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</si>
  <si>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</si>
  <si>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</si>
  <si>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</si>
  <si>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</si>
  <si>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</si>
  <si>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</si>
  <si>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</si>
  <si>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</si>
  <si>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</si>
  <si>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</si>
  <si>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</si>
  <si>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</si>
  <si>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</si>
  <si>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</si>
  <si>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</si>
  <si>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</si>
  <si>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</si>
  <si>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</si>
  <si>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</si>
  <si>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</si>
  <si>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</si>
  <si>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</si>
  <si>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</si>
  <si>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</si>
  <si>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</si>
  <si>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</si>
  <si>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</si>
  <si>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</si>
  <si>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</si>
  <si>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</si>
  <si>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</si>
  <si>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</si>
  <si>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</si>
  <si>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</si>
  <si>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</si>
  <si>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</si>
  <si>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</si>
  <si>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</si>
  <si>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</si>
  <si>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</si>
  <si>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</si>
  <si>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</si>
  <si>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</si>
  <si>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</si>
  <si>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</si>
  <si>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</si>
  <si>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</si>
  <si>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</si>
  <si>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</si>
  <si>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</si>
  <si>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</si>
  <si>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</si>
  <si>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</si>
  <si>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</si>
  <si>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</si>
  <si>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</si>
  <si>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</si>
  <si>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</si>
  <si>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</si>
  <si>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</si>
  <si>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</si>
  <si>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</si>
  <si>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</si>
  <si>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</si>
  <si>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</si>
  <si>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</si>
  <si>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</si>
  <si>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</si>
  <si>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</si>
  <si>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</si>
  <si>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</si>
  <si>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</si>
  <si>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</si>
  <si>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</si>
  <si>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</si>
  <si>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</si>
  <si>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</si>
  <si>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</si>
  <si>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</si>
  <si>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</si>
  <si>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</si>
  <si>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</si>
  <si>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</si>
  <si>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</si>
  <si>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</si>
  <si>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</si>
  <si>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</si>
  <si>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</si>
  <si>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</si>
  <si>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</si>
  <si>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</si>
  <si>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</si>
  <si>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</si>
  <si>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</si>
  <si>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</si>
  <si>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</si>
  <si>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</si>
  <si>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</si>
  <si>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</si>
  <si>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</si>
  <si>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</si>
  <si>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</si>
  <si>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</si>
  <si>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</si>
  <si>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</si>
  <si>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</si>
  <si>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</si>
  <si>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</si>
  <si>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</si>
  <si>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</si>
  <si>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</si>
  <si>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</si>
  <si>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</si>
  <si>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</si>
  <si>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</si>
  <si>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</si>
  <si>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</si>
  <si>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</si>
  <si>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</si>
  <si>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</si>
  <si>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</si>
  <si>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</si>
  <si>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</si>
  <si>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</si>
  <si>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</si>
  <si>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</si>
  <si>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</si>
  <si>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</si>
  <si>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</si>
  <si>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</si>
  <si>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</si>
  <si>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</si>
  <si>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</si>
  <si>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</si>
  <si>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</si>
  <si>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</si>
  <si>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</si>
  <si>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</si>
  <si>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</si>
  <si>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</si>
  <si>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</si>
  <si>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</si>
  <si>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</si>
  <si>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</si>
  <si>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</si>
  <si>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</si>
  <si>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</si>
  <si>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</si>
  <si>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</si>
  <si>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</si>
  <si>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</si>
  <si>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</si>
  <si>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</si>
  <si>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</si>
  <si>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</si>
  <si>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</si>
  <si>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</si>
  <si>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</si>
  <si>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</si>
  <si>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</si>
  <si>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</si>
  <si>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</si>
  <si>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</si>
  <si>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</si>
  <si>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</si>
  <si>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</si>
  <si>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</si>
  <si>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</si>
  <si>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</si>
  <si>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</si>
  <si>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</si>
  <si>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</si>
  <si>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</si>
  <si>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</si>
  <si>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</si>
  <si>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</si>
  <si>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</si>
  <si>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</si>
  <si>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</si>
  <si>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</si>
  <si>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</si>
  <si>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</si>
  <si>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</si>
  <si>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</si>
  <si>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</si>
  <si>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</si>
  <si>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</si>
  <si>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</si>
  <si>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</si>
  <si>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</si>
  <si>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</si>
  <si>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</si>
  <si>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</si>
  <si>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</si>
  <si>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</si>
  <si>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</si>
  <si>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</si>
  <si>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</si>
  <si>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</si>
  <si>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</si>
  <si>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</si>
  <si>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</si>
  <si>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</si>
  <si>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</si>
  <si>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</si>
  <si>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</si>
  <si>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</si>
  <si>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</si>
  <si>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</si>
  <si>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</si>
  <si>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</si>
  <si>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</si>
  <si>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</si>
  <si>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</si>
  <si>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</si>
  <si>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</si>
  <si>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</si>
  <si>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</si>
  <si>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</si>
  <si>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</si>
  <si>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</si>
  <si>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</si>
  <si>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</si>
  <si>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</si>
  <si>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</si>
  <si>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</si>
  <si>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</si>
  <si>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</si>
  <si>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</si>
  <si>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</si>
  <si>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</si>
  <si>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</si>
  <si>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</si>
  <si>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</si>
  <si>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</si>
  <si>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</si>
  <si>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</si>
  <si>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</si>
  <si>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</si>
  <si>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</si>
  <si>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</si>
  <si>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</si>
  <si>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</si>
  <si>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</si>
  <si>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</si>
  <si>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</si>
  <si>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</si>
  <si>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</si>
  <si>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</si>
  <si>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</si>
  <si>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</si>
  <si>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</si>
  <si>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</si>
  <si>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</si>
  <si>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</si>
  <si>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</si>
  <si>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</si>
  <si>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</si>
  <si>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</si>
  <si>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</si>
  <si>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</si>
  <si>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</si>
  <si>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</si>
  <si>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</si>
  <si>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</si>
  <si>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</si>
  <si>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</si>
  <si>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</si>
  <si>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</si>
  <si>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</si>
  <si>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</si>
  <si>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</si>
  <si>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</si>
  <si>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</si>
  <si>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</si>
  <si>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</si>
  <si>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</si>
  <si>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</si>
  <si>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</si>
  <si>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</si>
  <si>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</si>
  <si>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</si>
  <si>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</si>
  <si>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</si>
  <si>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</si>
  <si>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</si>
  <si>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</si>
  <si>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</si>
  <si>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</si>
  <si>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</si>
  <si>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</si>
  <si>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</si>
  <si>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</si>
  <si>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</si>
  <si>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</si>
  <si>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</si>
  <si>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</si>
  <si>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</si>
  <si>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</si>
  <si>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</si>
  <si>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</si>
  <si>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</si>
  <si>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</si>
  <si>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</si>
  <si>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</si>
  <si>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</si>
  <si>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</si>
  <si>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</si>
  <si>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</si>
  <si>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</si>
  <si>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</si>
  <si>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</si>
  <si>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</si>
  <si>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</si>
  <si>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</si>
  <si>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</si>
  <si>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</si>
  <si>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</si>
  <si>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</si>
  <si>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</si>
  <si>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</si>
  <si>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</si>
  <si>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</si>
  <si>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</si>
  <si>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</si>
  <si>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</si>
  <si>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</si>
  <si>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</si>
  <si>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</si>
  <si>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</si>
  <si>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</si>
  <si>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</si>
  <si>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</si>
  <si>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</si>
  <si>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</si>
  <si>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</si>
  <si>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</si>
  <si>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</si>
  <si>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</si>
  <si>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</si>
  <si>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</si>
  <si>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</si>
  <si>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</si>
  <si>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</si>
  <si>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</si>
  <si>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</si>
  <si>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</si>
  <si>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</si>
  <si>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</si>
  <si>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</si>
  <si>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</si>
  <si>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</si>
  <si>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</si>
  <si>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</si>
  <si>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</si>
  <si>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</si>
  <si>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</si>
  <si>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</si>
  <si>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</si>
  <si>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</si>
  <si>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</si>
  <si>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</si>
  <si>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</si>
  <si>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</si>
  <si>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</si>
  <si>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</si>
  <si>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</si>
  <si>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</si>
  <si>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</si>
  <si>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</si>
  <si>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</si>
  <si>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</si>
  <si>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</si>
  <si>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</si>
  <si>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</si>
  <si>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</si>
  <si>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</si>
  <si>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</si>
  <si>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</si>
  <si>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</si>
  <si>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</si>
  <si>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</si>
  <si>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</si>
  <si>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</si>
  <si>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</si>
  <si>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</si>
  <si>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</si>
  <si>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</si>
  <si>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</si>
  <si>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</si>
  <si>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</si>
  <si>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</si>
  <si>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</si>
  <si>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</si>
  <si>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</si>
  <si>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</si>
  <si>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</si>
  <si>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</si>
  <si>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</si>
  <si>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</si>
  <si>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</si>
  <si>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</si>
  <si>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</si>
  <si>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</si>
  <si>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</si>
  <si>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</si>
  <si>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</si>
  <si>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</si>
  <si>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</si>
  <si>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</si>
  <si>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</si>
  <si>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</si>
  <si>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</si>
  <si>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</si>
  <si>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</si>
  <si>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</si>
  <si>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</si>
  <si>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</si>
  <si>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</si>
  <si>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</si>
  <si>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</si>
  <si>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</si>
  <si>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</si>
  <si>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</si>
  <si>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</si>
  <si>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</si>
  <si>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</si>
  <si>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</si>
  <si>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</si>
  <si>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</si>
  <si>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</si>
  <si>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</si>
  <si>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</si>
  <si>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</si>
  <si>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</si>
  <si>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</si>
  <si>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</si>
  <si>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</si>
  <si>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</si>
  <si>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</si>
  <si>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</si>
  <si>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</si>
  <si>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</si>
  <si>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</si>
  <si>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</si>
  <si>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</si>
  <si>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</si>
  <si>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</si>
  <si>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</si>
  <si>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</si>
  <si>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</si>
  <si>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</si>
  <si>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</si>
  <si>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</si>
  <si>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</si>
  <si>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</si>
  <si>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</si>
  <si>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</si>
  <si>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</si>
  <si>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</si>
  <si>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</si>
  <si>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</si>
  <si>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</si>
  <si>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</si>
  <si>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</si>
  <si>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</si>
  <si>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</si>
  <si>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</si>
  <si>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</si>
  <si>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</si>
  <si>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</si>
  <si>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</si>
  <si>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</si>
  <si>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</si>
  <si>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</si>
  <si>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</si>
  <si>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</si>
  <si>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</si>
  <si>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</si>
  <si>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</si>
  <si>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</si>
  <si>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</si>
  <si>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</si>
  <si>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</si>
  <si>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</si>
  <si>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</si>
  <si>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</si>
  <si>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</si>
  <si>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</si>
  <si>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</si>
  <si>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</si>
  <si>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</si>
  <si>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</si>
  <si>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</si>
  <si>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</si>
  <si>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</si>
  <si>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</si>
  <si>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</si>
  <si>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</si>
  <si>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</si>
  <si>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</si>
  <si>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</si>
  <si>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</si>
  <si>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</si>
  <si>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</si>
  <si>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</si>
  <si>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</si>
  <si>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</si>
  <si>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</si>
  <si>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</si>
  <si>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</si>
  <si>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</si>
  <si>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</si>
  <si>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</si>
  <si>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</si>
  <si>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</si>
  <si>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</si>
  <si>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</si>
  <si>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</si>
  <si>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</si>
  <si>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</si>
  <si>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</si>
  <si>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</si>
  <si>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</si>
  <si>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</si>
  <si>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</si>
  <si>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</si>
  <si>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</si>
  <si>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</si>
  <si>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</si>
  <si>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</si>
  <si>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</si>
  <si>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</si>
  <si>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</si>
  <si>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</si>
  <si>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</si>
  <si>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</si>
  <si>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</si>
  <si>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</si>
  <si>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</si>
  <si>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</si>
  <si>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</si>
  <si>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</si>
  <si>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</si>
  <si>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</si>
  <si>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</si>
  <si>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</si>
  <si>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</si>
  <si>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</si>
  <si>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</si>
  <si>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</si>
  <si>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</si>
  <si>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</si>
  <si>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</si>
  <si>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</si>
  <si>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</si>
  <si>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</si>
  <si>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</si>
  <si>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</si>
  <si>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</si>
  <si>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</si>
  <si>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</si>
  <si>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</si>
  <si>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</si>
  <si>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</si>
  <si>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</si>
  <si>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</si>
  <si>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</si>
  <si>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</si>
  <si>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</si>
  <si>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</si>
  <si>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</si>
  <si>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</si>
  <si>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</si>
  <si>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</si>
  <si>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</si>
  <si>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</si>
  <si>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</si>
  <si>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</si>
  <si>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</si>
  <si>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</si>
  <si>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</si>
  <si>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</si>
  <si>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</si>
  <si>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</si>
  <si>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</si>
  <si>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</si>
  <si>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</si>
  <si>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</si>
  <si>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</si>
  <si>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</si>
  <si>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</si>
  <si>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</si>
  <si>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</si>
  <si>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</si>
  <si>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</si>
  <si>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</si>
  <si>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</si>
  <si>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</si>
  <si>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</si>
  <si>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</si>
  <si>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</si>
  <si>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</si>
  <si>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</si>
  <si>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</si>
  <si>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</si>
  <si>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</si>
  <si>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</si>
  <si>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</si>
  <si>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</si>
  <si>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</si>
  <si>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</si>
  <si>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</si>
  <si>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</si>
  <si>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</si>
  <si>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</si>
  <si>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</si>
  <si>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</si>
  <si>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</si>
  <si>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</si>
  <si>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</si>
  <si>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</si>
  <si>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</si>
  <si>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</si>
  <si>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</si>
  <si>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</si>
  <si>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</si>
  <si>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</si>
  <si>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</si>
  <si>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</si>
  <si>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</si>
  <si>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</si>
  <si>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</si>
  <si>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</si>
  <si>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</si>
  <si>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</si>
  <si>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</si>
  <si>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</si>
  <si>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</si>
  <si>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</si>
  <si>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</si>
  <si>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</si>
  <si>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</si>
  <si>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</si>
  <si>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</si>
  <si>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</si>
  <si>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</si>
  <si>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</si>
  <si>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</si>
  <si>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</si>
  <si>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</si>
  <si>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</si>
  <si>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</si>
  <si>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</si>
  <si>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</si>
  <si>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</si>
  <si>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</si>
  <si>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</si>
  <si>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</si>
  <si>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</si>
  <si>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</si>
  <si>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</si>
  <si>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</si>
  <si>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</si>
  <si>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</si>
  <si>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</si>
  <si>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</si>
  <si>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</si>
  <si>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</si>
  <si>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</si>
  <si>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</si>
  <si>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</si>
  <si>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</si>
  <si>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</si>
  <si>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</si>
  <si>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</si>
  <si>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</si>
  <si>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</si>
  <si>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</si>
  <si>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</si>
  <si>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</si>
  <si>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</si>
  <si>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</si>
  <si>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</si>
  <si>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</si>
  <si>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</si>
  <si>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</si>
  <si>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</si>
  <si>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</si>
  <si>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</si>
  <si>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</si>
  <si>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</si>
  <si>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</si>
  <si>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</si>
  <si>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</si>
  <si>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</si>
  <si>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</si>
  <si>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</si>
  <si>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</si>
  <si>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</si>
  <si>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</si>
  <si>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</si>
  <si>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</si>
  <si>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</si>
  <si>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</si>
  <si>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</si>
  <si>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</si>
  <si>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</si>
  <si>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</si>
  <si>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</si>
  <si>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</si>
  <si>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</si>
  <si>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</si>
  <si>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</si>
  <si>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</si>
  <si>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</si>
  <si>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</si>
  <si>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</si>
  <si>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</si>
  <si>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</si>
  <si>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</si>
  <si>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</si>
  <si>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</si>
  <si>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</si>
  <si>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</si>
  <si>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</si>
  <si>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</si>
  <si>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</si>
  <si>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</si>
  <si>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</si>
  <si>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</si>
  <si>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</si>
  <si>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</si>
  <si>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</si>
  <si>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</si>
  <si>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</si>
  <si>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</si>
  <si>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</si>
  <si>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</si>
  <si>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</si>
  <si>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</si>
  <si>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</si>
  <si>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</si>
  <si>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</si>
  <si>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</si>
  <si>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</si>
  <si>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</si>
  <si>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</si>
  <si>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</si>
  <si>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</si>
  <si>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</si>
  <si>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</si>
  <si>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</si>
  <si>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</si>
  <si>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</si>
  <si>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</si>
  <si>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</si>
  <si>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</si>
  <si>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</si>
  <si>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</si>
  <si>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</si>
  <si>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</si>
  <si>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</si>
  <si>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</si>
  <si>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</si>
  <si>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</si>
  <si>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</si>
  <si>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</si>
  <si>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</si>
  <si>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</si>
  <si>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</si>
  <si>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</si>
  <si>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</si>
  <si>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</si>
  <si>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</si>
  <si>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</si>
  <si>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</si>
  <si>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</si>
  <si>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</si>
  <si>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</si>
  <si>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</si>
  <si>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</si>
  <si>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</si>
  <si>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</si>
  <si>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</si>
  <si>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</si>
  <si>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</si>
  <si>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</si>
  <si>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</si>
  <si>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</si>
  <si>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</si>
  <si>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</si>
  <si>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</si>
  <si>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</si>
  <si>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</si>
  <si>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</si>
  <si>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</si>
  <si>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</si>
  <si>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</si>
  <si>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</si>
  <si>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</si>
  <si>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</si>
  <si>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</si>
  <si>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</si>
  <si>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</si>
  <si>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</si>
  <si>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</si>
  <si>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</si>
  <si>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</si>
  <si>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</si>
  <si>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</si>
  <si>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</si>
  <si>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</si>
  <si>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</si>
  <si>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</si>
  <si>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</si>
  <si>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</si>
  <si>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</si>
  <si>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</si>
  <si>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</si>
  <si>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</si>
  <si>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</si>
  <si>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</si>
  <si>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</si>
  <si>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</si>
  <si>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</si>
  <si>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</si>
  <si>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</si>
  <si>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</si>
  <si>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</si>
  <si>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</si>
  <si>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</si>
  <si>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</si>
  <si>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</si>
  <si>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</si>
  <si>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</si>
  <si>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</si>
  <si>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</si>
  <si>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</si>
  <si>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</si>
  <si>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</si>
  <si>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</si>
  <si>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</si>
  <si>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</si>
  <si>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</si>
  <si>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</si>
  <si>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</si>
  <si>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</si>
  <si>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</si>
  <si>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</si>
  <si>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</si>
  <si>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</si>
  <si>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</si>
  <si>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</si>
  <si>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</si>
  <si>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</si>
  <si>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</si>
  <si>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</si>
  <si>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</si>
  <si>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</si>
  <si>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</si>
  <si>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</si>
  <si>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</si>
  <si>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</si>
  <si>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</si>
  <si>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</si>
  <si>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</si>
  <si>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</si>
  <si>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</si>
  <si>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</si>
  <si>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</si>
  <si>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</si>
  <si>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</si>
  <si>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</si>
  <si>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</si>
  <si>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</si>
  <si>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</si>
  <si>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</si>
  <si>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</si>
  <si>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</si>
  <si>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</si>
  <si>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</si>
  <si>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</si>
  <si>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</si>
  <si>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</si>
  <si>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</si>
  <si>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</si>
  <si>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</si>
  <si>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</si>
  <si>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</si>
  <si>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</si>
  <si>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</si>
  <si>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</si>
  <si>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</si>
  <si>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</si>
  <si>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</si>
  <si>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</si>
  <si>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</si>
  <si>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</si>
  <si>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</si>
  <si>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</si>
  <si>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</si>
  <si>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</si>
  <si>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</si>
  <si>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</si>
  <si>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</si>
  <si>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</si>
  <si>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</si>
  <si>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</si>
  <si>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</si>
  <si>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</si>
  <si>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</si>
  <si>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</si>
  <si>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</si>
  <si>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</si>
  <si>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</si>
  <si>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</si>
  <si>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</si>
  <si>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</si>
  <si>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</si>
  <si>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</si>
  <si>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</si>
  <si>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</si>
  <si>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</si>
  <si>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</si>
  <si>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</si>
  <si>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</si>
  <si>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</si>
  <si>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</si>
  <si>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</si>
  <si>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</si>
  <si>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</si>
  <si>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</si>
  <si>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</si>
  <si>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</si>
  <si>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</si>
  <si>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</si>
  <si>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</si>
  <si>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</si>
  <si>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</si>
  <si>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</si>
  <si>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</si>
  <si>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</si>
  <si>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</si>
  <si>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</si>
  <si>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</si>
  <si>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</si>
  <si>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</si>
  <si>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</si>
  <si>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</si>
  <si>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</si>
  <si>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</si>
  <si>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</si>
  <si>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</si>
  <si>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</si>
  <si>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</si>
  <si>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</si>
  <si>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</si>
  <si>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</si>
  <si>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</si>
  <si>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</si>
  <si>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</si>
  <si>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</si>
  <si>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</si>
  <si>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</si>
  <si>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</si>
  <si>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</si>
  <si>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</si>
  <si>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</si>
  <si>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</si>
  <si>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</si>
  <si>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</si>
  <si>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</si>
  <si>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</si>
  <si>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</si>
  <si>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</si>
  <si>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</si>
  <si>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</si>
  <si>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</si>
  <si>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</si>
  <si>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</si>
  <si>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</si>
  <si>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</si>
  <si>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</si>
  <si>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</si>
  <si>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</si>
  <si>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</si>
  <si>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</si>
  <si>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</si>
  <si>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</si>
  <si>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</si>
  <si>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</si>
  <si>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</si>
  <si>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</si>
  <si>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</si>
  <si>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</si>
  <si>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</si>
  <si>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</si>
  <si>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</si>
  <si>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</si>
  <si>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</si>
  <si>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</si>
  <si>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</si>
  <si>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</si>
  <si>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</si>
  <si>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</si>
  <si>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</si>
  <si>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</si>
  <si>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</si>
  <si>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</si>
  <si>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</si>
  <si>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</si>
  <si>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</si>
  <si>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</si>
  <si>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</si>
  <si>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</si>
  <si>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</si>
  <si>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</si>
  <si>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</si>
  <si>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</si>
  <si>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</si>
  <si>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</si>
  <si>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</si>
  <si>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</si>
  <si>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</si>
  <si>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</si>
  <si>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</si>
  <si>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</si>
  <si>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</si>
  <si>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</si>
  <si>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</si>
  <si>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</si>
  <si>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</si>
  <si>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</si>
  <si>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</si>
  <si>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</si>
  <si>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</si>
  <si>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</si>
  <si>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</si>
  <si>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</si>
  <si>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</si>
  <si>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</si>
  <si>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</si>
  <si>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</si>
  <si>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</si>
  <si>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</si>
  <si>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</si>
  <si>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</si>
  <si>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</si>
  <si>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</si>
  <si>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</si>
  <si>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</si>
  <si>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</si>
  <si>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</si>
  <si>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</si>
  <si>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</si>
  <si>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</si>
  <si>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</si>
  <si>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</si>
  <si>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</si>
  <si>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</si>
  <si>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</si>
  <si>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</si>
  <si>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</si>
  <si>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</si>
  <si>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</si>
  <si>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</si>
  <si>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</si>
  <si>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</si>
  <si>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</si>
  <si>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</si>
  <si>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</si>
  <si>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</si>
  <si>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</si>
  <si>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</si>
  <si>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</si>
  <si>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</si>
  <si>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</si>
  <si>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</si>
  <si>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</si>
  <si>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</si>
  <si>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</si>
  <si>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</si>
  <si>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</si>
  <si>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</si>
  <si>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</si>
  <si>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</si>
  <si>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</si>
  <si>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</si>
  <si>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</si>
  <si>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</si>
  <si>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</si>
  <si>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</si>
  <si>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</si>
  <si>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</si>
  <si>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</si>
  <si>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</si>
  <si>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</si>
  <si>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</si>
  <si>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</si>
  <si>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</si>
  <si>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</si>
  <si>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</si>
  <si>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</si>
  <si>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</si>
  <si>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</si>
  <si>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</si>
  <si>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</si>
  <si>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</si>
  <si>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</si>
  <si>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</si>
  <si>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</si>
  <si>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</si>
  <si>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</si>
  <si>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</si>
  <si>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</si>
  <si>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</si>
  <si>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</si>
  <si>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</si>
  <si>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</si>
  <si>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</si>
  <si>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</si>
  <si>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</si>
  <si>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</si>
  <si>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</si>
  <si>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</si>
  <si>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</si>
  <si>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</si>
  <si>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</si>
  <si>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</si>
  <si>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</si>
  <si>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</si>
  <si>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</si>
  <si>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</si>
  <si>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</si>
  <si>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</si>
  <si>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</si>
  <si>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</si>
  <si>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</si>
  <si>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</si>
  <si>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</si>
  <si>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</si>
  <si>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</si>
  <si>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</si>
  <si>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</si>
  <si>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</si>
  <si>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</si>
  <si>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</si>
  <si>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</si>
  <si>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</si>
  <si>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</si>
  <si>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</si>
  <si>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</si>
  <si>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</si>
  <si>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</si>
  <si>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</si>
  <si>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</si>
  <si>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</si>
  <si>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</si>
  <si>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</si>
  <si>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</si>
  <si>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</si>
  <si>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</si>
  <si>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</si>
  <si>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</si>
  <si>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</si>
  <si>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</si>
  <si>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</si>
  <si>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</si>
  <si>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</si>
  <si>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</si>
  <si>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</si>
  <si>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</si>
  <si>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</si>
  <si>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</si>
  <si>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</si>
  <si>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</si>
  <si>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</si>
  <si>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</si>
  <si>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</si>
  <si>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</si>
  <si>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</si>
  <si>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</si>
  <si>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</si>
  <si>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</si>
  <si>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</si>
  <si>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</si>
  <si>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</si>
  <si>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</si>
  <si>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</si>
  <si>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</si>
  <si>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</si>
  <si>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</si>
  <si>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</si>
  <si>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</si>
  <si>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</si>
  <si>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</si>
  <si>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</si>
  <si>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</si>
  <si>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</si>
  <si>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</si>
  <si>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</si>
  <si>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</si>
  <si>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</si>
  <si>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</si>
  <si>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</si>
  <si>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</si>
  <si>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</si>
  <si>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</si>
  <si>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</si>
  <si>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</si>
  <si>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</si>
  <si>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</si>
  <si>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</si>
  <si>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</si>
  <si>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</si>
  <si>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</si>
  <si>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</si>
  <si>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</si>
  <si>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</si>
  <si>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</si>
  <si>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</si>
  <si>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</si>
  <si>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</si>
  <si>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</si>
  <si>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</si>
  <si>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</si>
  <si>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</si>
  <si>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</si>
  <si>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</si>
  <si>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</si>
  <si>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</si>
  <si>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</si>
  <si>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</si>
  <si>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</si>
  <si>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</si>
  <si>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</si>
  <si>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</si>
  <si>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</si>
  <si>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</si>
  <si>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</si>
  <si>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</si>
  <si>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</si>
  <si>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</si>
  <si>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</si>
  <si>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</si>
  <si>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</si>
  <si>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</si>
  <si>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</si>
  <si>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</si>
  <si>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</si>
  <si>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</si>
  <si>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</si>
  <si>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</si>
  <si>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</si>
  <si>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</si>
  <si>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</si>
  <si>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</si>
  <si>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</si>
  <si>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</si>
  <si>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</si>
  <si>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</si>
  <si>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</si>
  <si>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</si>
  <si>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</si>
  <si>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</si>
  <si>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</si>
  <si>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</si>
  <si>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</si>
  <si>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</si>
  <si>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</si>
  <si>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</si>
  <si>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</si>
  <si>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</si>
  <si>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</si>
  <si>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</si>
  <si>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</si>
  <si>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</si>
  <si>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</si>
  <si>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</si>
  <si>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</si>
  <si>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</si>
  <si>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</si>
  <si>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</si>
  <si>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</si>
  <si>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</si>
  <si>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</si>
  <si>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</si>
  <si>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</si>
  <si>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</si>
  <si>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</si>
  <si>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</si>
  <si>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</si>
  <si>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</si>
  <si>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</si>
  <si>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</si>
  <si>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</si>
  <si>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</si>
  <si>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</si>
  <si>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</si>
  <si>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</si>
  <si>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</si>
  <si>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</si>
  <si>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</si>
  <si>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</si>
  <si>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</si>
  <si>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</si>
  <si>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</si>
  <si>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</si>
  <si>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</si>
  <si>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</si>
  <si>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</si>
  <si>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</si>
  <si>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</si>
  <si>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</si>
  <si>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</si>
  <si>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</si>
  <si>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</si>
  <si>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</si>
  <si>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</si>
  <si>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</si>
  <si>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</si>
  <si>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</si>
  <si>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</si>
  <si>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</si>
  <si>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</si>
  <si>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</si>
  <si>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</si>
  <si>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</si>
  <si>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</si>
  <si>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</si>
  <si>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</si>
  <si>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</si>
  <si>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</si>
  <si>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</si>
  <si>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</si>
  <si>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</si>
  <si>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</si>
  <si>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</si>
  <si>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</si>
  <si>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</si>
  <si>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</si>
  <si>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</si>
  <si>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</si>
  <si>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</si>
  <si>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</si>
  <si>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</si>
  <si>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</si>
  <si>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</si>
  <si>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</si>
  <si>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</si>
  <si>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</si>
  <si>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</si>
  <si>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</si>
  <si>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</si>
  <si>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</si>
  <si>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</si>
  <si>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</si>
  <si>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</si>
  <si>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</si>
  <si>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</si>
  <si>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</si>
  <si>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</si>
  <si>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</si>
  <si>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</si>
  <si>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</si>
  <si>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</si>
  <si>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</si>
  <si>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</si>
  <si>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</si>
  <si>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</si>
  <si>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</si>
  <si>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</si>
  <si>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</si>
  <si>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</si>
  <si>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</si>
  <si>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</si>
  <si>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</si>
  <si>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</si>
  <si>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</si>
  <si>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</si>
  <si>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</si>
  <si>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</si>
  <si>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</si>
  <si>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</si>
  <si>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</si>
  <si>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</si>
  <si>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</si>
  <si>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</si>
  <si>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</si>
  <si>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</si>
  <si>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</si>
  <si>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</si>
  <si>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</si>
  <si>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</si>
  <si>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</si>
  <si>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</si>
  <si>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</si>
  <si>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</si>
  <si>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</si>
  <si>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</si>
  <si>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</si>
  <si>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</si>
  <si>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</si>
  <si>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</si>
  <si>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</si>
  <si>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</si>
  <si>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</si>
  <si>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</si>
  <si>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</si>
  <si>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</si>
  <si>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</si>
  <si>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</si>
  <si>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</si>
  <si>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</si>
  <si>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</si>
  <si>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</si>
  <si>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</si>
  <si>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</si>
  <si>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</si>
  <si>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</si>
  <si>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</si>
  <si>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</si>
  <si>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</si>
  <si>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</si>
  <si>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</si>
  <si>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</si>
  <si>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</si>
  <si>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</si>
  <si>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</si>
  <si>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</si>
  <si>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</si>
  <si>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</si>
  <si>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</si>
  <si>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</si>
  <si>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</si>
  <si>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</si>
  <si>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</si>
  <si>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</si>
  <si>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</si>
  <si>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</si>
  <si>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</si>
  <si>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</si>
  <si>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</si>
  <si>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</si>
  <si>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</si>
  <si>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</si>
  <si>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</si>
  <si>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</si>
  <si>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</si>
  <si>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</si>
  <si>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</si>
  <si>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</si>
  <si>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</si>
  <si>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</si>
  <si>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</si>
  <si>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</si>
  <si>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</si>
  <si>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</si>
  <si>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</si>
  <si>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</si>
  <si>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</si>
  <si>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</si>
  <si>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</si>
  <si>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</si>
  <si>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</si>
  <si>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</si>
  <si>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</si>
  <si>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</si>
  <si>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</si>
  <si>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</si>
  <si>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</si>
  <si>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</si>
  <si>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</si>
  <si>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</si>
  <si>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</si>
  <si>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</si>
  <si>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</si>
  <si>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</si>
  <si>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</si>
  <si>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</si>
  <si>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</si>
  <si>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</si>
  <si>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</si>
  <si>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</si>
  <si>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</si>
  <si>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</si>
  <si>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</si>
  <si>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</si>
  <si>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</si>
  <si>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</si>
  <si>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</si>
  <si>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</si>
  <si>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</si>
  <si>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</si>
  <si>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</si>
  <si>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</si>
  <si>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</si>
  <si>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</si>
  <si>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</si>
  <si>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</si>
  <si>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</si>
  <si>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</si>
  <si>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</si>
  <si>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</si>
  <si>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</si>
  <si>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</si>
  <si>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</si>
  <si>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</si>
  <si>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</si>
  <si>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</si>
  <si>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</si>
  <si>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</si>
  <si>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</si>
  <si>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</si>
  <si>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</si>
  <si>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</si>
  <si>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</si>
  <si>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</si>
  <si>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</si>
  <si>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</si>
  <si>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</si>
  <si>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</si>
  <si>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</si>
  <si>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</si>
  <si>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</si>
  <si>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</si>
  <si>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</si>
  <si>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</si>
  <si>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</si>
  <si>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</si>
  <si>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</si>
  <si>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</si>
  <si>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</si>
  <si>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</si>
  <si>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</si>
  <si>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</si>
  <si>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</si>
  <si>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</si>
  <si>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</si>
  <si>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</si>
  <si>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</si>
  <si>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</si>
  <si>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</si>
  <si>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</si>
  <si>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</si>
  <si>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</si>
  <si>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</si>
  <si>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</si>
  <si>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</si>
  <si>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</si>
  <si>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</si>
  <si>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</si>
  <si>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</si>
  <si>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</si>
  <si>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</si>
  <si>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</si>
  <si>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</si>
  <si>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</si>
  <si>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</si>
  <si>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</si>
  <si>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</si>
  <si>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</si>
  <si>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</si>
  <si>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</si>
  <si>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</si>
  <si>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</si>
  <si>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</si>
  <si>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</si>
  <si>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</si>
  <si>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</si>
  <si>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</si>
  <si>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</si>
  <si>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</si>
  <si>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</si>
  <si>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</si>
  <si>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</si>
  <si>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</si>
  <si>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</si>
  <si>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</si>
  <si>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</si>
  <si>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</si>
  <si>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</si>
  <si>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</si>
  <si>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</si>
  <si>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</si>
  <si>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</si>
  <si>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</si>
  <si>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</si>
  <si>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</si>
  <si>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</si>
  <si>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</si>
  <si>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</si>
  <si>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</si>
  <si>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</si>
  <si>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</si>
  <si>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</si>
  <si>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</si>
  <si>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</si>
  <si>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</si>
  <si>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</si>
  <si>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</si>
  <si>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</si>
  <si>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</si>
  <si>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</si>
  <si>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</si>
  <si>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</si>
  <si>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</si>
  <si>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</si>
  <si>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</si>
  <si>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</si>
  <si>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</si>
  <si>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</si>
  <si>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</si>
  <si>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</si>
  <si>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</si>
  <si>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</si>
  <si>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</si>
  <si>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</si>
  <si>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</si>
  <si>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</si>
  <si>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</si>
  <si>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</si>
  <si>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</si>
  <si>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</si>
  <si>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</si>
  <si>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</si>
  <si>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</si>
  <si>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</si>
  <si>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</si>
  <si>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</si>
  <si>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</si>
  <si>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</si>
  <si>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</si>
  <si>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</si>
  <si>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</si>
  <si>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</si>
  <si>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</si>
  <si>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</si>
  <si>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</si>
  <si>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</si>
  <si>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</si>
  <si>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</si>
  <si>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</si>
  <si>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</si>
  <si>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</si>
  <si>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</si>
  <si>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</si>
  <si>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</si>
  <si>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</si>
  <si>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</si>
  <si>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</si>
  <si>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</si>
  <si>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</si>
  <si>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</si>
  <si>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</si>
  <si>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</si>
  <si>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</si>
  <si>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</si>
  <si>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</si>
  <si>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</si>
  <si>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</si>
  <si>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</si>
  <si>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</si>
  <si>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</si>
  <si>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</si>
  <si>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</si>
  <si>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</si>
  <si>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</si>
  <si>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</si>
  <si>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</si>
  <si>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</si>
  <si>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</si>
  <si>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</si>
  <si>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</si>
  <si>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</si>
  <si>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</si>
  <si>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</si>
  <si>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</si>
  <si>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</si>
  <si>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</si>
  <si>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</si>
  <si>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</si>
  <si>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</si>
  <si>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</si>
  <si>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</si>
  <si>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</si>
  <si>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</si>
  <si>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</si>
  <si>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</si>
  <si>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</si>
  <si>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</si>
  <si>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</si>
  <si>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</si>
  <si>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</si>
  <si>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</si>
  <si>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</si>
  <si>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</si>
  <si>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</si>
  <si>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</si>
  <si>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</si>
  <si>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</si>
  <si>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</si>
  <si>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</si>
  <si>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</si>
  <si>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</si>
  <si>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</si>
  <si>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</si>
  <si>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</si>
  <si>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</si>
  <si>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</si>
  <si>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</si>
  <si>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</si>
  <si>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</si>
  <si>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</si>
  <si>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</si>
  <si>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</si>
  <si>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</si>
  <si>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</si>
  <si>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</si>
  <si>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</si>
  <si>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</si>
  <si>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</si>
  <si>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</si>
  <si>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</si>
  <si>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</si>
  <si>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</si>
  <si>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</si>
  <si>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</si>
  <si>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</si>
  <si>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</si>
  <si>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</si>
  <si>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</si>
  <si>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</si>
  <si>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</si>
  <si>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</si>
  <si>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</si>
  <si>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</si>
  <si>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</si>
  <si>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</si>
  <si>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</si>
  <si>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</si>
  <si>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</si>
  <si>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</si>
  <si>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</si>
  <si>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</si>
  <si>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</si>
  <si>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</si>
  <si>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</si>
  <si>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</si>
  <si>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</si>
  <si>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</si>
  <si>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</si>
  <si>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</si>
  <si>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</si>
  <si>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</si>
  <si>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</si>
  <si>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</si>
  <si>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</si>
  <si>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</si>
  <si>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</si>
  <si>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</si>
  <si>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</si>
  <si>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</si>
  <si>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</si>
  <si>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</si>
  <si>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</si>
  <si>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</si>
  <si>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</si>
  <si>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</si>
  <si>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</si>
  <si>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</si>
  <si>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</si>
  <si>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</si>
  <si>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</si>
  <si>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</si>
  <si>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</si>
  <si>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</si>
  <si>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</si>
  <si>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</si>
  <si>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</si>
  <si>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</si>
  <si>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</si>
  <si>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</si>
  <si>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</si>
  <si>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</si>
  <si>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</si>
  <si>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</si>
  <si>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</si>
  <si>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</si>
  <si>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</si>
  <si>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</si>
  <si>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</si>
  <si>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</si>
  <si>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</si>
  <si>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</si>
  <si>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</si>
  <si>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</si>
  <si>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</si>
  <si>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</si>
  <si>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</si>
  <si>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</si>
  <si>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</si>
  <si>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</si>
  <si>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</si>
  <si>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</si>
  <si>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</si>
  <si>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</si>
  <si>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</si>
  <si>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</si>
  <si>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</si>
  <si>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</si>
  <si>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</si>
  <si>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</si>
  <si>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</si>
  <si>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</si>
  <si>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</si>
  <si>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</si>
  <si>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</si>
  <si>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</si>
  <si>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</si>
  <si>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</si>
  <si>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</si>
  <si>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</si>
  <si>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</si>
  <si>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</si>
  <si>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</si>
  <si>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</si>
  <si>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</si>
  <si>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</si>
  <si>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</si>
  <si>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</si>
  <si>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</si>
  <si>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</si>
  <si>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</si>
  <si>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</si>
  <si>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</si>
  <si>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</si>
  <si>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</si>
  <si>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</si>
  <si>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</si>
  <si>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</si>
  <si>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</si>
  <si>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</si>
  <si>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</si>
  <si>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</si>
  <si>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</si>
  <si>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</si>
  <si>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</si>
  <si>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</si>
  <si>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</si>
  <si>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</si>
  <si>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</si>
  <si>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</si>
  <si>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</si>
  <si>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</si>
  <si>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</si>
  <si>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</si>
  <si>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</si>
  <si>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</si>
  <si>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</si>
  <si>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</si>
  <si>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</si>
  <si>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</si>
  <si>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</si>
  <si>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</si>
  <si>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</si>
  <si>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</si>
  <si>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</si>
  <si>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</si>
  <si>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</si>
  <si>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</si>
  <si>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</si>
  <si>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</si>
  <si>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</si>
  <si>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</si>
  <si>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</si>
  <si>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</si>
  <si>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</si>
  <si>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</si>
  <si>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</si>
  <si>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</si>
  <si>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</si>
  <si>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</si>
  <si>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</si>
  <si>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</si>
  <si>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</si>
  <si>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</si>
  <si>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</si>
  <si>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</si>
  <si>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</si>
  <si>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</si>
  <si>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</si>
  <si>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</si>
  <si>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</si>
  <si>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</si>
  <si>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</si>
  <si>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</si>
  <si>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</si>
  <si>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</si>
  <si>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</si>
  <si>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</si>
  <si>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</si>
  <si>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</si>
  <si>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</si>
  <si>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</si>
  <si>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</si>
  <si>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</si>
  <si>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</si>
  <si>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</si>
  <si>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</si>
  <si>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</si>
  <si>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</si>
  <si>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</si>
  <si>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</si>
  <si>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</si>
  <si>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</si>
  <si>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</si>
  <si>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</si>
  <si>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</si>
  <si>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</si>
  <si>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</si>
  <si>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</si>
  <si>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</si>
  <si>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</si>
  <si>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</si>
  <si>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</si>
  <si>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</si>
  <si>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</si>
  <si>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</si>
  <si>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</si>
  <si>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</si>
  <si>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</si>
  <si>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</si>
  <si>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</si>
  <si>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</si>
  <si>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</si>
  <si>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</si>
  <si>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</si>
  <si>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</si>
  <si>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</si>
  <si>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</si>
  <si>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</si>
  <si>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</si>
  <si>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</si>
  <si>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</si>
  <si>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</si>
  <si>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</si>
  <si>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</si>
  <si>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</si>
  <si>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</si>
  <si>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</si>
  <si>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</si>
  <si>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</si>
  <si>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</si>
  <si>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</si>
  <si>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</si>
  <si>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</si>
  <si>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</si>
  <si>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</si>
  <si>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</si>
  <si>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</si>
  <si>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</si>
  <si>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</si>
  <si>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</si>
  <si>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</si>
  <si>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</si>
  <si>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</si>
  <si>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</si>
  <si>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</si>
  <si>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</si>
  <si>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</si>
  <si>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</si>
  <si>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</si>
  <si>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</si>
  <si>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</si>
  <si>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</si>
  <si>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</si>
  <si>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</si>
  <si>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</si>
  <si>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</si>
  <si>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</si>
  <si>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</si>
  <si>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</si>
  <si>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</si>
  <si>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</si>
  <si>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</si>
  <si>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</si>
  <si>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</si>
  <si>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</si>
  <si>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</si>
  <si>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</si>
  <si>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</si>
  <si>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</si>
  <si>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</si>
  <si>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</si>
  <si>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</si>
  <si>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</si>
  <si>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</si>
  <si>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</si>
  <si>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</si>
  <si>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</si>
  <si>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</si>
  <si>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</si>
  <si>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</si>
  <si>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</si>
  <si>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</si>
  <si>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</si>
  <si>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</si>
  <si>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</si>
  <si>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</si>
  <si>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</si>
  <si>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</si>
  <si>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</si>
  <si>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</si>
  <si>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</si>
  <si>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</si>
  <si>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</si>
  <si>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</si>
  <si>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</si>
  <si>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</si>
  <si>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</si>
  <si>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</si>
  <si>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</si>
  <si>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</si>
  <si>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</si>
  <si>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</si>
  <si>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</si>
  <si>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</si>
  <si>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</si>
  <si>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</si>
  <si>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</si>
  <si>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</si>
  <si>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</si>
  <si>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</si>
  <si>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</si>
  <si>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</si>
  <si>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</si>
  <si>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</si>
  <si>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</si>
  <si>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</si>
  <si>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</si>
  <si>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</si>
  <si>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</si>
  <si>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</si>
  <si>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</si>
  <si>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</si>
  <si>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</si>
  <si>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</si>
  <si>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</si>
  <si>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</si>
  <si>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</si>
  <si>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</si>
  <si>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</si>
  <si>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</si>
  <si>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</si>
  <si>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</si>
  <si>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</si>
  <si>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</si>
  <si>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</si>
  <si>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</si>
  <si>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</si>
  <si>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</si>
  <si>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</si>
  <si>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</si>
  <si>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</si>
  <si>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</si>
  <si>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</si>
  <si>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</si>
  <si>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</si>
  <si>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</si>
  <si>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</si>
  <si>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</si>
  <si>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</si>
  <si>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</si>
  <si>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</si>
  <si>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</si>
  <si>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</si>
  <si>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</si>
  <si>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</si>
  <si>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</si>
  <si>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</si>
  <si>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</si>
  <si>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</si>
  <si>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</si>
  <si>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</si>
  <si>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</si>
  <si>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</si>
  <si>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</si>
  <si>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</si>
  <si>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</si>
  <si>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</si>
  <si>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</si>
  <si>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</si>
  <si>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</si>
  <si>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</si>
  <si>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</si>
  <si>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</si>
  <si>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</si>
  <si>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</si>
  <si>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</si>
  <si>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</si>
  <si>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</si>
  <si>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</si>
  <si>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</si>
  <si>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</si>
  <si>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</si>
  <si>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</si>
  <si>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</si>
  <si>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</si>
  <si>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</si>
  <si>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</si>
  <si>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</si>
  <si>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</si>
  <si>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</si>
  <si>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</si>
  <si>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</si>
  <si>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</si>
  <si>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</si>
  <si>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</si>
  <si>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</si>
  <si>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</si>
  <si>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</si>
  <si>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</si>
  <si>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</si>
  <si>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</si>
  <si>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</si>
  <si>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</si>
  <si>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</si>
  <si>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</si>
  <si>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</si>
  <si>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</si>
  <si>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</si>
  <si>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</si>
  <si>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</si>
  <si>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</si>
  <si>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</si>
  <si>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</si>
  <si>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</si>
  <si>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</si>
  <si>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</si>
  <si>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</si>
  <si>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</si>
  <si>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</si>
  <si>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</si>
  <si>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</si>
  <si>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</si>
  <si>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</si>
  <si>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</si>
  <si>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</si>
  <si>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</si>
  <si>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</si>
  <si>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</si>
  <si>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</si>
  <si>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</si>
  <si>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</si>
  <si>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</si>
  <si>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</si>
  <si>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</si>
  <si>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</si>
  <si>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</si>
  <si>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</si>
  <si>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</si>
  <si>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</si>
  <si>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</si>
  <si>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</si>
  <si>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</si>
  <si>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</si>
  <si>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</si>
  <si>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</si>
  <si>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</si>
  <si>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</si>
  <si>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</si>
  <si>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</si>
  <si>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</si>
  <si>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</si>
  <si>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</si>
  <si>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</si>
  <si>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</si>
  <si>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</si>
  <si>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</si>
  <si>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</si>
  <si>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</si>
  <si>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</si>
  <si>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</si>
  <si>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</si>
  <si>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</si>
  <si>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</si>
  <si>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</si>
  <si>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</si>
  <si>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</si>
  <si>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</si>
  <si>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</si>
  <si>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</si>
  <si>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</si>
  <si>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</si>
  <si>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</si>
  <si>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</si>
  <si>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</si>
  <si>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</si>
  <si>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</si>
  <si>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</si>
  <si>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</si>
  <si>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</si>
  <si>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</si>
  <si>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</si>
  <si>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</si>
  <si>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</si>
  <si>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</si>
  <si>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</si>
  <si>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</si>
  <si>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</si>
  <si>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</si>
  <si>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</si>
  <si>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</si>
  <si>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</si>
  <si>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</si>
  <si>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</si>
  <si>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</si>
  <si>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</si>
  <si>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</si>
  <si>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</si>
  <si>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</si>
  <si>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</si>
  <si>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</si>
  <si>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</si>
  <si>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</si>
  <si>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</si>
  <si>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</si>
  <si>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</si>
  <si>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</si>
  <si>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</si>
  <si>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</si>
  <si>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</si>
  <si>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</si>
  <si>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</si>
  <si>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</si>
  <si>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</si>
  <si>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</si>
  <si>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</si>
  <si>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</si>
  <si>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</si>
  <si>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</si>
  <si>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</si>
  <si>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</si>
  <si>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</si>
  <si>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</si>
  <si>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</si>
  <si>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</si>
  <si>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</si>
  <si>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</si>
  <si>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</si>
  <si>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</si>
  <si>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</si>
  <si>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</si>
  <si>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</si>
  <si>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</si>
  <si>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</si>
  <si>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</si>
  <si>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</si>
  <si>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</si>
  <si>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</si>
  <si>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</si>
  <si>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</si>
  <si>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</si>
  <si>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</si>
  <si>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</si>
  <si>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</si>
  <si>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</si>
  <si>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</si>
  <si>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</si>
  <si>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</si>
  <si>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</si>
  <si>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</si>
  <si>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</si>
  <si>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</si>
  <si>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</si>
  <si>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</si>
  <si>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</si>
  <si>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</si>
  <si>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</si>
  <si>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</si>
  <si>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</si>
  <si>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</si>
  <si>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</si>
  <si>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</si>
  <si>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</si>
  <si>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</si>
  <si>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</si>
  <si>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</si>
  <si>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</si>
  <si>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</si>
  <si>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</si>
  <si>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</si>
  <si>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</si>
  <si>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</si>
  <si>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</si>
  <si>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</si>
  <si>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</si>
  <si>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</si>
  <si>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</si>
  <si>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</si>
  <si>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</si>
  <si>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</si>
  <si>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</si>
  <si>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</si>
  <si>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</si>
  <si>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</si>
  <si>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</si>
  <si>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</si>
  <si>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</si>
  <si>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</si>
  <si>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</si>
  <si>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</si>
  <si>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</si>
  <si>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</si>
  <si>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</si>
  <si>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</si>
  <si>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</si>
  <si>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</si>
  <si>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</si>
  <si>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</si>
  <si>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</si>
  <si>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</si>
  <si>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</si>
  <si>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</si>
  <si>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</si>
  <si>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</si>
  <si>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</si>
  <si>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</si>
  <si>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</si>
  <si>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</si>
  <si>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</si>
  <si>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</si>
  <si>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</si>
  <si>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</si>
  <si>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</si>
  <si>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</si>
  <si>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</si>
  <si>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</si>
  <si>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</si>
  <si>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</si>
  <si>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</si>
  <si>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</si>
  <si>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</si>
  <si>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</si>
  <si>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</si>
  <si>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</si>
  <si>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</si>
  <si>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</si>
  <si>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</si>
  <si>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</si>
  <si>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</si>
  <si>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</si>
  <si>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</si>
  <si>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</si>
  <si>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</si>
  <si>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</si>
  <si>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</si>
  <si>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</si>
  <si>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</si>
  <si>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</si>
  <si>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</si>
  <si>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</si>
  <si>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</si>
  <si>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</si>
  <si>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</si>
  <si>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</si>
  <si>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</si>
  <si>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</si>
  <si>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</si>
  <si>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</si>
  <si>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</si>
  <si>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</si>
  <si>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</si>
  <si>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</si>
  <si>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PCM-20251123-00000389</t>
  </si>
  <si>
    <t>ETA 45 km</t>
  </si>
  <si>
    <t xml:space="preserve"> PCM-20250215-00000830 </t>
  </si>
  <si>
    <t>LTE site still down and  site located in aramco area access issue need special permission</t>
  </si>
  <si>
    <t>PCM-20251122-00001264</t>
  </si>
  <si>
    <t>was night access issue / USF area team EM team on the way  90 mins</t>
  </si>
  <si>
    <t>NO PCM</t>
  </si>
  <si>
    <t>Family building access night door close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</si>
  <si>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</si>
  <si>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</si>
  <si>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</si>
  <si>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</si>
  <si>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</si>
  <si>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</si>
  <si>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</si>
  <si>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</si>
  <si>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</si>
  <si>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</si>
  <si>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</si>
  <si>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mkyl0917</t>
  </si>
  <si>
    <t>PCM-20251122-00001548</t>
  </si>
  <si>
    <t>site under night access due to Site located in deep desert &amp; dangerous area	and team will check by morning //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</si>
</sst>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8" totalsRowShown="0" headerRowDxfId="157" dataDxfId="156" headerRowBorderDxfId="154" tableBorderDxfId="155" totalsRowBorderDxfId="153">
  <autoFilter ref="A1:CJ1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 totalsRowShown="0" headerRowDxfId="15" dataDxfId="14" headerRowBorderDxfId="12" tableBorderDxfId="13">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321.31853101852175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45984.266956944448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45984.266956944448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45984.266956944448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45984.266956944448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45984.266956944448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45984.266956944448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45984.266956944448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45984.266956944448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45984.266956944448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45984.266956944448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45984.266956944448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45984.266956944448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45984.266956944448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45984.266956944448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45984.266956944448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45984.266956944448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45984.266956944448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45984.266956944448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45984.266956944448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45984.266956944448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45984.266956944448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45984.266956944448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45984.266956944448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45984.266956944448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45984.266956944448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45984.266956944448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45984.266956944448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45984.266956944448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45984.266956944448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45984.266956944448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45984.266956944448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45984.266956944448</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45984.266956944448</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DF9B2409-04E4-40F1-9A9F-B24C6F74B54C}"/>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8"/>
  <sheetViews>
    <sheetView workbookViewId="0">
      <pane ySplit="1" topLeftCell="A11"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159.26711898148642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61" t="s">
        <v>11598</v>
      </c>
      <c r="E4" s="102" t="s">
        <v>39021</v>
      </c>
      <c r="F4" s="103">
        <v>45984.251516203702</v>
      </c>
      <c r="G4" s="104">
        <f ca="1">IFERROR(NOW()-F4,"-")</f>
        <v>1.5440740746271331E-2</v>
      </c>
      <c r="H4" s="103">
        <v>45984.245509259257</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45984.266956944448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45984.266956944448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45984.266956944448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45984.266956944448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45984.266956944448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45984.266956944448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45984.266956944448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45984.266956944448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45984.266956944448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45984.266956944448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45984.266956944448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45984.266956944448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45984.266956944448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45984.266956944448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45984.266956944448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45984.266956944448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45984.266956944448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45984.266956944448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45984.266956944448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45984.266956944448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45984.266956944448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45984.266956944448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45984.266956944448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45984.266956944448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45984.266956944448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45984.266956944448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45984.266956944448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45984.266956944448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45984.266956944448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45984.266956944448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45984.266956944448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45984.266956944448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45984.266956944448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45984.266956944448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45984.266956944448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45984.266956944448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45984.266956944448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45984.266956944448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45984.266956944448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45984.266956944448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45984.266956944448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45984.266956944448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45984.266956944448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45984.266956944448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45984.266956944448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45984.266956944448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45984.266956944448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45984.266956944448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45984.266956944448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45984.266956944448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45984.266956944448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45984.266956944448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45984.266956944448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45984.266956944448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45984.266956944448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45984.266956944448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45984.266956944448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45984.266956944448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45984.266956944448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45984.266956944448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45984.266956944448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45984.266956944448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45984.266956944448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45984.266956944448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45984.266956944448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45984.266956944448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45984.266956944448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45984.266956944448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45984.266956944448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45984.266956944448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45984.266956944448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45984.266956944448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45984.266956944448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45984.266956944448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45984.266956944448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45984.266956944448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45984.266956944448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45984.266956944448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45984.266956944448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45984.266956944448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45984.266956944448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45984.266956944448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45984.266956944448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45984.266956944448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45984.266956944448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45984.266956944448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45984.266956944448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45984.266956944448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45984.266956944448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45984.266956944448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45984.266956944448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45984.266956944448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45984.266956944448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45984.266956944448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45984.266956944448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45984.266956944448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45984.266956944448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45984.266956944448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45984.266956944448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45984.266956944448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45984.266956944448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45984.266956944448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45984.266956944448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45984.266956944448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45984.266956944448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45984.266956944448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45984.266956944448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45984.266956944448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45984.266956944448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45984.266956944448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45984.266956944448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45984.266956944448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45984.266956944448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45984.266956944448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45984.266956944448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45984.266956944448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45984.266956944448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45984.266956944448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45984.266956944448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45984.266956944448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45984.266956944448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45984.266956944448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45984.266956944448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45984.266956944448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45984.266956944448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45984.266956944448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45984.266956944448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45984.266956944448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45984.266956944448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45984.266956944448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45984.266956944448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45984.266956944448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45984.266956944448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45984.266956944448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45984.266956944448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45984.266956944448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45984.266956944448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45984.266956944448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45984.266956944448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45984.266956944448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45984.266956944448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45984.266956944448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45984.266956944448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45984.266956944448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45984.266956944448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45984.266956944448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45984.266956944448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45984.266956944448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45984.266956944448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45984.266956944448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45984.266956944448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45984.266956944448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45984.266956944448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45984.266956944448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sheetData>
  <dataValidations count="2">
    <dataValidation allowBlank="1" showInputMessage="1" showErrorMessage="1" sqref="E1" xr:uid="{4D935161-CDD3-4592-B877-3FB59C99E142}"/>
    <dataValidation type="list" allowBlank="1" showInputMessage="1" showErrorMessage="1" sqref="E3:E1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45984.266956944448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45984.266956944448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45984.266956944448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45984.266956944448</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45984.266956944448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45984.266956944448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45984.266956944448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45984.266956944448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45984.266956944448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45984.266956944448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45984.266956944448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45984.266956944448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45984.266956944448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45984.266956944448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45984.266956944448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45984.266956944448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45984.266956944448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45984.266956944448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45984.266956944448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45984.266956944448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45984.266956944448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45984.266956944448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45984.266956944448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45984.266956944448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45984.266956944448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45984.266956944448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45984.266956944448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45984.266956944448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45984.266956944448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45984.266956944448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45984.266956944448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45984.266956944448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45984.266956944448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45984.266956944448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45984.266956944448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45984.266956944448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45984.266956944448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45984.266956944448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45984.266956944448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45984.266956944448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45984.266956944448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45984.266956944448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45984.266956944448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45984.266956944448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45984.266956944448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45984.266956944448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45984.266956944448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45984.266956944448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45984.266956944448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45984.266956944448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45984.266956944448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45984.266956944448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45984.266956944448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45984.266956944448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45984.266956944448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45984.266956944448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45984.266956944448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45984.266956944448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45984.266956944448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45984.266956944448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45984.266956944448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45984.266956944448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45984.266956944448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45984.266956944448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45984.266956944448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45984.266956944448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45984.266956944448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45984.266956944448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45984.266956944448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45984.266956944448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45984.266956944448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45984.266956944448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45984.266956944448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45984.266956944448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45984.266956944448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45984.266956944448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45984.266956944448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45984.266956944448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45984.266956944448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45984.266956944448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45984.266956944448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45984.266956944448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45984.266956944448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45984.266956944448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45984.266956944448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45984.266956944448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45984.266956944448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45984.266956944448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45984.266956944448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45984.266956944448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45984.266956944448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45984.266956944448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45984.266956944448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45984.266956944448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45984.266956944448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45984.266956944448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45984.266956944448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45984.266956944448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45984.266956944448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45984.266956944448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45984.266956944448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45984.266956944448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45984.266956944448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45984.266956944448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45984.266956944448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45984.266956944448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45984.266956944448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45984.266956944448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45984.266956944448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45984.266956944448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45984.266956944448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45984.266956944448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45984.266956944448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45984.266956944448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45984.266956944448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45984.266956944448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45984.266956944448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45984.266956944448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45984.266956944448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45984.266956944448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45984.266956944448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45984.266956944448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45984.266956944448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45984.266956944448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45984.266956944448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45984.266956944448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45984.266956944448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45984.266956944448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45984.266956944448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45984.266956944448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45984.266956944448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45984.266956944448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45984.266956944448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45984.266956944448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45984.266956944448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45984.266956944448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45984.266956944448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45984.266956944448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45984.266956944448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45984.266956944448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45984.266956944448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45984.266956944448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45984.266956944448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45984.266956944448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45984.266956944448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45984.266956944448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45984.266956944448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45984.266956944448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45984.266956944448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45984.266956944448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45984.266956944448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45984.266956944448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45984.266956944448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45984.266956944448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45984.266956944448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45984.266956944448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45984.266956944448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45984.266956944448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45984.266956944448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45984.266956944448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45984.266956944448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45984.266956944448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45984.266956944448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45984.266956944448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45984.266956944448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45984.266956944448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45984.266956944448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45984.266956944448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45984.266956944448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45984.266956944448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45984.266956944448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45984.266956944448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45984.266956944448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45984.266956944448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45984.266956944448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45984.266956944448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45984.266956944448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45984.266956944448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45984.266956944448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45984.266956944448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45984.266956944448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45984.266956944448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45984.266956944448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45984.266956944448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45984.266956944448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45984.266956944448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45984.266956944448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45984.266956944448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45984.266956944448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45984.266956944448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45984.266956944448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45984.266956944448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45984.266956944448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45984.266956944448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45984.266956944448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45984.266956944448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45984.266956944448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45984.266956944448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45984.266956944448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45984.266956944448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45984.266956944448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45984.266956944448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45984.266956944448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45984.266956944448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45984.266956944448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45984.266956944448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45984.266956944448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45984.266956944448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45984.266956944448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45984.266956944448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45984.266956944448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45984.266956944448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45984.266956944448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45984.266956944448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45984.266956944448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45984.266956944448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45984.266956944448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45984.266956944448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45984.266956944448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45984.266956944448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45984.266956944448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45984.266956944448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45984.266956944448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45984.266956944448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45984.266956944448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45984.266956944448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45984.266956944448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45984.266956944448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45984.266956944448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45984.266956944448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45984.266956944448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45984.266956944448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45984.266956944448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45984.266956944448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45984.266956944448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45984.266956944448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45984.266956944448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45984.266956944448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45984.266956944448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45984.266956944448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45984.266956944448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45984.266956944448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45984.266956944448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45984.266956944448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45984.266956944448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45984.266956944448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45984.266956944448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45984.266956944448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45984.266956944448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45984.266956944448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45984.266956944448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45984.266956944448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45984.266956944448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45984.266956944448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45984.266956944448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45984.266956944448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45984.266956944448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45984.266956944448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45984.266956944448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45984.266956944448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45984.266956944448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45984.266956944448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45984.266956944448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45984.266956944448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45984.266956944448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45984.266956944448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45984.266956944448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45984.266956944448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45984.266956944448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45984.266956944448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45984.266956944448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45984.266956944448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45984.266956944448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45984.266956944448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45984.266956944448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45984.266956944448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45984.266956944448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45984.266956944448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45984.266956944448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45984.266956944448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45984.266956944448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45984.266956944448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45984.266956944448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45984.266956944448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45984.266956944448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45984.266956944448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45984.266956944448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45984.266956944448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45984.266956944448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45984.266956944448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45984.266956944448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45984.266956944448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45984.266956944448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45984.266956944448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45984.266956944448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45984.266956944448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45984.266956944448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45984.266956944448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45984.266956944448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45984.266956944448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45984.266956944448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45984.266956944448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45984.266956944448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45984.266956944448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45984.266956944448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45984.266956944448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45984.266956944448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45984.266956944448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45984.266956944448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45984.266956944448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45984.266956944448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45984.266956944448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45984.266956944448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45984.266956944448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45984.266956944448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45984.266956944448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45984.266956944448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45984.266956944448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45984.266956944448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45984.266956944448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45984.266956944448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45984.266956944448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45984.266956944448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45984.266956944448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45984.266956944448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45984.266956944448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45984.266956944448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45984.266956944448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45984.266956944448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45984.266956944448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45984.266956944448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45984.266956944448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45984.266956944448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45984.266956944448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45984.266956944448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45984.266956944448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45984.266956944448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45984.266956944448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45984.266956944448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45984.266956944448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45984.266956944448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45984.266956944448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45984.266956944448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45984.266956944448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45984.266956944448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45984.266956944448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45984.266956944448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45984.266956944448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45984.266956944448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45984.266956944448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45984.266956944448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45984.266956944448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45984.266956944448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45984.266956944448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45984.266956944448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45984.266956944448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45984.266956944448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45984.266956944448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45984.266956944448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45984.266956944448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45984.266956944448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45984.266956944448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45984.266956944448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45984.266956944448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45984.266956944448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45984.266956944448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45984.266956944448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45984.266956944448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45984.266956944448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45984.266956944448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45984.266956944448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45984.266956944448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45984.266956944448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45984.266956944448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45984.266956944448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45984.266956944448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45984.266956944448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45984.266956944448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45984.266956944448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45984.266956944448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45984.266956944448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45984.266956944448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45984.266956944448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45984.266956944448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45984.266956944448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45984.266956944448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45984.266956944448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45984.266956944448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45984.266956944448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45984.266956944448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45984.266956944448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45984.266956944448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45984.266956944448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45984.266956944448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45984.266956944448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45984.266956944448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45984.266956944448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45984.266956944448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45984.266956944448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45984.266956944448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45984.266956944448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45984.266956944448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45984.266956944448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45984.266956944448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45984.266956944448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45984.266956944448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45984.266956944448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45984.266956944448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45984.266956944448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45984.266956944448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45984.266956944448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45984.266956944448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45984.266956944448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45984.266956944448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45984.266956944448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45984.266956944448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45984.266956944448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45984.266956944448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45984.266956944448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45984.266956944448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45984.266956944448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45984.266956944448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45984.266956944448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45984.266956944448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45984.266956944448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45984.266956944448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45984.266956944448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45984.266956944448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45984.266956944448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45984.266956944448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45984.266956944448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45984.266956944448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45984.266956944448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45984.266956944448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45984.266956944448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45984.266956944448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45984.266956944448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45984.266956944448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45984.266956944448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45984.266956944448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45984.266956944448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45984.266956944448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45984.266956944448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45984.266956944448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45984.266956944448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45984.266956944448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45984.266956944448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45984.266956944448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45984.266956944448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45984.266956944448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45984.266956944448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45984.266956944448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45984.266956944448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45984.266956944448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45984.266956944448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45984.266956944448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45984.266956944448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45984.266956944448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45984.266956944448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45984.266956944448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45984.266956944448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45984.266956944448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45984.266956944448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45984.266956944448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45984.266956944448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45984.266956944448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45984.266956944448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45984.266956944448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45984.266956944448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45984.266956944448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45984.266956944448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45984.266956944448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45984.266956944448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45984.266956944448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45984.266956944448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45984.266956944448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45984.266956944448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45984.266956944448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45984.266956944448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45984.266956944448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45984.266956944448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45984.266956944448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45984.266956944448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45984.266956944448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45984.266956944448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45984.266956944448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45984.266956944448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45984.266956944448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45984.266956944448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45984.266956944448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45984.266956944448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45984.266956944448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45984.266956944448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45984.266956944448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45984.266956944448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45984.266956944448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45984.266956944448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45984.266956944448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45984.266956944448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45984.266956944448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45984.266956944448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45984.266956944448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45984.266956944448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45984.266956944448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45984.266956944448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45984.266956944448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45984.266956944448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45984.266956944448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45984.266956944448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45984.266956944448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45984.266956944448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45984.266956944448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45984.266956944448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45984.266956944448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45984.266956944448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45984.266956944448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45984.266956944448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45984.266956944448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45984.266956944448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45984.266956944448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45984.266956944448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45984.266956944448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45984.266956944448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45984.266956944448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45984.266956944448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45984.266956944448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45984.266956944448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45984.266956944448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45984.266956944448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45984.266956944448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45984.266956944448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45984.266956944448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45984.266956944448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45984.266956944448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45984.266956944448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45984.266956944448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45984.266956944448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45984.266956944448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45984.266956944448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45984.266956944448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45984.266956944448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45984.266956944448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45984.266956944448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45984.266956944448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45984.266956944448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45984.266956944448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45984.266956944448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45984.266956944448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45984.266956944448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45984.266956944448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45984.266956944448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45984.266956944448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45984.266956944448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45984.266956944448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45984.266956944448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45984.266956944448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45984.266956944448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45984.266956944448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45984.266956944448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45984.266956944448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45984.266956944448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45984.266956944448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45984.266956944448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45984.266956944448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45984.266956944448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45984.266956944448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45984.266956944448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45984.266956944448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45984.266956944448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45984.266956944448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45984.266956944448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45984.266956944448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45984.266956944448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45984.266956944448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45984.266956944448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45984.266956944448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45984.266956944448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45984.266956944448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45984.266956944448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45984.266956944448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45984.266956944448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45984.266956944448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45984.266956944448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45984.266956944448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45984.266956944448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45984.266956944448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45984.266956944448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45984.266956944448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45984.266956944448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45984.266956944448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45984.266956944448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45984.266956944448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45984.266956944448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45984.266956944448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45984.266956944448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45984.266956944448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45984.266956944448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45984.266956944448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45984.266956944448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45984.266956944448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45984.266956944448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45984.266956944448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45984.266956944448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45984.266956944448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45984.266956944448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45984.266956944448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45984.266956944448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45984.266956944448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45984.266956944448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45984.266956944448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45984.266956944448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45984.266956944448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45984.266956944448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45984.266956944448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45984.266956944448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45984.266956944448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45984.266956944448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45984.266956944448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45984.266956944448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45984.266956944448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45984.266956944448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45984.266956944448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45984.266956944448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45984.266956944448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45984.266956944448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45984.266956944448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45984.266956944448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45984.266956944448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45984.266956944448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45984.266956944448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45984.266956944448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45984.266956944448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45984.266956944448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45984.266956944448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45984.266956944448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45984.266956944448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45984.266956944448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45984.266956944448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45984.266956944448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45984.266956944448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45984.266956944448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45984.266956944448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45984.266956944448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45984.266956944448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45984.266956944448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45984.266956944448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45984.266956944448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45984.266956944448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45984.266956944448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45984.266956944448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45984.266956944448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45984.266956944448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45984.266956944448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45984.266956944448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45984.266956944448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45984.266956944448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45984.266956944448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45984.266956944448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45984.266956944448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45984.266956944448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45984.266956944448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45984.266956944448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45984.266956944448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45984.266956944448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45984.266956944448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45984.266956944448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45984.266956944448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45984.266956944448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45984.266956944448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45984.266956944448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45984.266956944448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45984.266956944448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45984.266956944448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45984.266956944448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45984.266956944448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45984.266956944448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45984.266956944448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45984.266956944448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45984.266956944448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45984.266956944448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45984.266956944448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45984.266956944448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45984.266956944448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45984.266956944448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45984.266956944448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45984.266956944448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45984.266956944448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45984.266956944448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45984.266956944448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45984.266956944448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45984.266956944448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45984.266956944448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45984.266956944448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45984.266956944448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45984.266956944448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45984.266956944448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45984.266956944448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45984.266956944448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45984.266956944448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45984.266956944448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45984.266956944448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45984.266956944448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45984.266956944448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45984.266956944448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45984.266956944448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45984.266956944448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45984.266956944448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45984.266956944448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45984.266956944448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45984.266956944448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45984.266956944448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45984.266956944448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45984.266956944448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45984.266956944448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45984.266956944448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45984.266956944448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45984.266956944448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45984.266956944448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45984.266956944448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45984.266956944448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45984.266956944448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45984.266956944448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45984.266956944448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45984.266956944448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45984.266956944448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45984.266956944448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45984.266956944448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45984.266956944448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45984.266956944448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45984.266956944448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45984.266956944448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45984.266956944448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45984.266956944448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45984.266956944448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45984.266956944448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45984.266956944448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45984.266956944448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45984.266956944448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45984.266956944448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45984.266956944448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45984.266956944448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45984.266956944448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45984.266956944448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45984.266956944448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45984.266956944448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45984.266956944448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45984.266956944448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45984.266956944448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45984.266956944448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45984.266956944448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45984.266956944448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45984.266956944448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45984.266956944448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45984.266956944448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45984.266956944448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45984.266956944448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45984.266956944448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45984.266956944448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45984.266956944448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45984.266956944448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45984.266956944448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45984.266956944448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45984.266956944448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45984.266956944448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45984.266956944448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45984.266956944448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45984.266956944448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45984.266956944448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45984.266956944448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45984.266956944448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45984.266956944448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45984.266956944448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45984.266956944448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45984.266956944448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45984.266956944448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45984.266956944448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45984.266956944448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45984.266956944448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45984.266956944448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45984.266956944448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45984.266956944448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45984.266956944448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45984.266956944448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45984.266956944448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45984.266956944448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45984.266956944448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45984.266956944448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45984.266956944448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45984.266956944448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45984.266956944448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45984.266956944448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45984.266956944448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45984.266956944448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45984.266956944448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45984.266956944448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45984.266956944448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45984.266956944448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45984.266956944448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45984.266956944448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45984.266956944448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45984.266956944448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45984.266956944448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45984.266956944448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45984.266956944448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45984.266956944448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45984.266956944448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45984.266956944448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45984.266956944448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45984.266956944448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45984.266956944448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45984.266956944448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45984.266956944448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45984.266956944448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45984.266956944448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45984.266956944448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45984.266956944448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45984.266956944448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45984.266956944448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45984.266956944448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45984.266956944448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45984.266956944448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45984.266956944448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45984.266956944448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45984.266956944448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45984.266956944448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45984.266956944448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45984.266956944448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45984.266956944448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45984.266956944448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45984.266956944448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45984.266956944448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45984.266956944448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45984.266956944448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45984.266956944448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45984.266956944448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45984.266956944448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45984.266956944448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45984.266956944448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45984.266956944448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45984.266956944448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45984.266956944448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45984.266956944448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45984.266956944448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45984.266956944448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45984.266956944448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45984.266956944448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45984.266956944448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45984.266956944448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45984.266956944448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45984.266956944448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45984.266956944448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45984.266956944448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45984.266956944448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45984.266956944448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45984.266956944448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45984.266956944448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45984.266956944448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45984.266956944448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45984.266956944448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45984.266956944448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45984.266956944448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45984.266956944448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45984.266956944448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45984.266956944448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45984.266956944448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45984.266956944448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45984.266956944448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45984.266956944448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45984.266956944448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45984.266956944448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45984.266956944448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45984.266956944448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45984.266956944448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45984.266956944448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45984.266956944448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45984.266956944448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45984.266956944448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45984.266956944448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45984.266956944448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45984.266956944448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45984.266956944448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45984.266956944448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45984.266956944448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45984.266956944448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45984.266956944448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45984.266956944448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45984.266956944448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45984.266956944448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45984.266956944448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45984.266956944448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45984.266956944448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45984.266956944448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45984.266956944448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45984.266956944448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45984.266956944448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45984.266956944448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45984.266956944448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45984.266956944448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45984.266956944448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45984.266956944448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45984.266956944448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45984.266956944448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45984.266956944448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45984.266956944448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45984.266956944448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45984.266956944448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45984.266956944448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45984.266956944448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45984.266956944448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45984.266956944448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45984.266956944448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45984.266956944448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45984.266956944448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45984.266956944448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45984.266956944448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45984.266956944448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45984.266956944448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45984.266956944448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45984.266956944448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45984.266956944448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45984.266956944448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45984.266956944448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45984.266956944448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45984.266956944448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45984.266956944448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45984.266956944448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45984.266956944448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45984.266956944448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45984.266956944448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45984.266956944448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45984.266956944448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45984.266956944448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45984.266956944448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45984.266956944448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45984.266956944448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45984.266956944448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45984.266956944448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45984.266956944448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45984.266956944448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45984.266956944448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45984.266956944448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45984.266956944448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45984.266956944448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45984.266956944448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45984.266956944448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45984.266956944448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45984.266956944448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45984.266956944448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45984.266956944448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45984.266956944448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45984.266956944448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45984.266956944448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45984.266956944448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45984.266956944448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45984.266956944448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45984.266956944448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45984.266956944448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45984.266956944448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45984.266956944448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45984.266956944448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45984.266956944448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45984.266956944448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45984.266956944448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45984.266956944448</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workbookViewId="0">
      <selection activeCell="K18" sqref="K1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280.78623935185169</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39100</v>
      </c>
      <c r="F3" s="95">
        <v>45983.73951388889</v>
      </c>
      <c r="G3" s="96">
        <f t="shared" ref="G3" ca="1" si="0">IFERROR(NOW()-F3,"")</f>
        <v>0.52744305555825122</v>
      </c>
      <c r="H3" s="95">
        <v>45983.723113425927</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1</v>
      </c>
      <c r="D4" s="91" t="s">
        <v>38804</v>
      </c>
      <c r="E4" s="94" t="s">
        <v>39021</v>
      </c>
      <c r="F4" s="95"/>
      <c r="G4" s="96">
        <f ca="1">IFERROR(NOW()-F4,"")</f>
        <v>45984.266956944448</v>
      </c>
      <c r="H4" s="95">
        <v>45983.94866898148</v>
      </c>
      <c r="I4" s="113" t="str">
        <f>IFERROR(VLOOKUP(D4,DB!A:F,6,0),"")</f>
        <v>Sceco</v>
      </c>
      <c r="J4" s="113" t="str">
        <f>IFERROR(VLOOKUP(D4,DB!A:G,7,0),"")</f>
        <v>In progress</v>
      </c>
      <c r="K4" s="97" t="s">
        <v>39112</v>
      </c>
      <c r="L4" s="91" t="str">
        <f>IFERROR(VLOOKUP(D4,DB!A:I,9,0),"")</f>
        <v>Latis</v>
      </c>
    </row>
    <row r="5" spans="1:16" ht="15" customHeight="1">
      <c r="A5" s="113"/>
      <c r="B5" s="113" t="str">
        <f>IFERROR(VLOOKUP(D5,DB!A:K,11,0),"")</f>
        <v/>
      </c>
      <c r="C5" s="93"/>
      <c r="D5" s="91" t="s">
        <v>39113</v>
      </c>
      <c r="E5" s="94"/>
      <c r="F5" s="95"/>
      <c r="G5" s="96">
        <f ca="1">IFERROR(NOW()-F5,"")</f>
        <v>45984.266956944448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45984.266956944448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45984.266956944448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45984.266956944448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45984.266956944448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45984.266956944448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ref="G11:G62" ca="1" si="1">IFERROR(NOW()-F11,"")</f>
        <v>45984.266956944448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45984.266956944448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45984.266956944448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45984.266956944448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45984.266956944448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45984.266956944448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45984.266956944448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45984.266956944448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45984.266956944448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45984.266956944448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45984.266956944448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45984.266956944448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45984.266956944448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45984.266956944448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45984.266956944448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45984.266956944448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45984.266956944448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45984.266956944448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45984.266956944448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45984.266956944448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45984.266956944448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45984.266956944448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45984.266956944448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45984.266956944448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45984.266956944448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45984.266956944448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45984.266956944448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45984.266956944448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45984.266956944448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45984.266956944448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45984.266956944448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45984.266956944448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45984.266956944448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45984.266956944448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45984.266956944448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45984.266956944448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45984.266956944448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45984.266956944448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45984.266956944448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45984.266956944448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45984.266956944448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45984.266956944448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45984.266956944448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45984.266956944448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45984.266956944448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45984.266956944448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45984.266956944448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45984.266956944448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45984.266956944448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45984.266956944448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45984.266956944448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45984.266956944448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ref="G63:G126" ca="1" si="2">IFERROR(NOW()-F63,"")</f>
        <v>45984.266956944448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2"/>
        <v>45984.266956944448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2"/>
        <v>45984.266956944448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45984.266956944448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45984.266956944448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45984.266956944448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45984.266956944448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45984.266956944448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45984.266956944448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45984.266956944448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45984.266956944448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45984.266956944448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45984.266956944448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45984.266956944448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45984.266956944448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45984.266956944448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45984.266956944448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45984.266956944448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45984.266956944448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45984.266956944448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45984.266956944448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45984.266956944448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45984.266956944448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45984.266956944448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45984.266956944448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45984.266956944448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45984.266956944448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45984.266956944448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45984.266956944448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45984.266956944448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45984.266956944448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45984.266956944448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45984.266956944448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45984.266956944448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45984.266956944448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45984.266956944448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45984.266956944448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45984.266956944448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45984.266956944448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45984.266956944448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45984.266956944448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45984.266956944448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45984.266956944448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45984.266956944448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45984.266956944448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45984.266956944448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45984.266956944448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45984.266956944448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45984.266956944448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45984.266956944448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45984.266956944448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45984.266956944448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45984.266956944448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45984.266956944448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45984.266956944448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45984.266956944448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45984.266956944448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45984.266956944448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45984.266956944448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45984.266956944448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45984.266956944448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45984.266956944448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45984.266956944448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45984.266956944448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ref="G127:G190" ca="1" si="3">IFERROR(NOW()-F127,"")</f>
        <v>45984.266956944448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3"/>
        <v>45984.266956944448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3"/>
        <v>45984.266956944448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45984.266956944448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45984.266956944448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45984.266956944448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45984.266956944448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45984.266956944448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45984.266956944448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45984.266956944448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45984.266956944448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45984.266956944448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45984.266956944448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45984.266956944448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45984.266956944448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45984.266956944448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45984.266956944448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45984.266956944448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45984.266956944448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45984.266956944448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45984.266956944448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45984.266956944448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45984.266956944448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45984.266956944448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45984.266956944448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45984.266956944448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45984.266956944448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45984.266956944448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45984.266956944448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45984.266956944448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45984.266956944448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45984.266956944448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45984.266956944448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45984.266956944448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45984.266956944448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45984.266956944448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45984.266956944448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45984.266956944448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45984.266956944448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45984.266956944448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45984.266956944448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45984.266956944448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45984.266956944448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45984.266956944448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45984.266956944448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45984.266956944448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45984.266956944448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45984.266956944448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45984.266956944448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45984.266956944448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45984.266956944448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45984.266956944448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45984.266956944448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45984.266956944448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45984.266956944448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45984.266956944448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45984.266956944448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45984.266956944448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45984.266956944448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45984.266956944448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45984.266956944448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45984.266956944448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45984.266956944448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45984.266956944448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ref="G191:G254" ca="1" si="4">IFERROR(NOW()-F191,"")</f>
        <v>45984.266956944448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4"/>
        <v>45984.266956944448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4"/>
        <v>45984.266956944448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45984.266956944448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45984.266956944448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45984.266956944448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45984.266956944448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45984.266956944448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45984.266956944448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45984.266956944448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45984.266956944448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45984.266956944448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45984.266956944448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45984.266956944448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45984.266956944448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45984.266956944448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45984.266956944448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45984.266956944448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45984.266956944448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45984.266956944448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45984.266956944448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45984.266956944448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45984.266956944448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45984.266956944448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45984.266956944448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45984.266956944448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45984.266956944448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45984.266956944448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45984.266956944448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45984.266956944448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45984.266956944448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45984.266956944448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45984.266956944448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45984.266956944448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45984.266956944448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45984.266956944448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45984.266956944448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45984.266956944448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45984.266956944448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45984.266956944448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45984.266956944448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45984.266956944448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45984.266956944448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45984.266956944448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45984.266956944448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45984.266956944448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45984.266956944448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45984.266956944448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45984.266956944448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45984.266956944448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45984.266956944448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45984.266956944448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45984.266956944448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45984.266956944448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45984.266956944448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45984.266956944448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45984.266956944448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45984.266956944448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45984.266956944448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45984.266956944448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45984.266956944448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45984.266956944448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45984.266956944448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45984.266956944448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ref="G255:G318" ca="1" si="5">IFERROR(NOW()-F255,"")</f>
        <v>45984.266956944448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5"/>
        <v>45984.266956944448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5"/>
        <v>45984.266956944448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45984.266956944448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45984.266956944448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45984.266956944448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45984.266956944448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45984.266956944448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45984.266956944448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45984.266956944448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45984.266956944448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45984.266956944448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45984.266956944448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45984.266956944448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45984.266956944448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45984.266956944448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45984.266956944448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45984.266956944448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45984.266956944448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45984.266956944448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45984.266956944448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45984.266956944448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45984.266956944448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45984.266956944448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45984.266956944448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45984.266956944448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45984.266956944448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45984.266956944448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45984.266956944448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45984.266956944448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45984.266956944448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45984.266956944448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45984.266956944448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45984.266956944448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45984.266956944448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45984.266956944448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45984.266956944448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45984.266956944448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45984.266956944448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45984.266956944448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45984.266956944448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45984.266956944448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45984.266956944448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45984.266956944448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45984.266956944448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45984.266956944448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45984.266956944448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45984.266956944448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45984.266956944448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45984.266956944448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45984.266956944448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45984.266956944448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45984.266956944448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45984.266956944448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45984.266956944448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45984.266956944448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45984.266956944448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45984.266956944448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45984.266956944448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45984.266956944448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45984.266956944448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45984.266956944448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45984.266956944448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45984.266956944448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ref="G319:G382" ca="1" si="6">IFERROR(NOW()-F319,"")</f>
        <v>45984.266956944448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6"/>
        <v>45984.266956944448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6"/>
        <v>45984.266956944448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45984.266956944448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45984.266956944448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45984.266956944448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45984.266956944448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45984.266956944448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45984.266956944448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45984.266956944448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45984.266956944448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45984.266956944448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45984.266956944448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45984.266956944448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45984.266956944448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45984.266956944448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45984.266956944448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45984.266956944448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45984.266956944448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45984.266956944448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45984.266956944448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45984.266956944448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45984.266956944448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45984.266956944448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45984.266956944448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45984.266956944448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45984.266956944448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45984.266956944448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45984.266956944448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45984.266956944448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45984.266956944448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45984.266956944448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45984.266956944448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45984.266956944448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45984.266956944448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45984.266956944448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45984.266956944448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45984.266956944448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45984.266956944448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45984.266956944448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45984.266956944448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45984.266956944448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45984.266956944448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45984.266956944448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45984.266956944448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45984.266956944448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45984.266956944448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45984.266956944448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45984.266956944448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45984.266956944448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45984.266956944448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45984.266956944448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45984.266956944448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45984.266956944448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45984.266956944448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45984.266956944448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45984.266956944448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45984.266956944448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45984.266956944448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45984.266956944448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45984.266956944448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45984.266956944448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45984.266956944448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45984.266956944448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ref="G383:G428" ca="1" si="7">IFERROR(NOW()-F383,"")</f>
        <v>45984.266956944448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7"/>
        <v>45984.266956944448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7"/>
        <v>45984.266956944448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45984.266956944448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45984.266956944448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45984.266956944448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45984.266956944448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45984.266956944448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45984.266956944448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45984.266956944448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45984.266956944448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45984.266956944448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45984.266956944448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45984.266956944448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45984.266956944448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45984.266956944448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45984.266956944448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45984.266956944448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45984.266956944448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45984.266956944448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45984.266956944448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45984.266956944448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45984.266956944448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45984.266956944448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45984.266956944448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45984.266956944448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45984.266956944448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45984.266956944448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45984.266956944448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45984.266956944448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45984.266956944448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45984.266956944448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45984.266956944448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45984.266956944448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45984.266956944448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45984.266956944448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45984.266956944448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45984.266956944448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45984.266956944448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45984.266956944448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45984.266956944448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45984.266956944448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45984.266956944448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45984.266956944448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45984.266956944448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45984.266956944448</v>
      </c>
      <c r="H428" s="95"/>
      <c r="I428" s="113" t="str">
        <f>IFERROR(VLOOKUP(D428,DB!A:F,6,0),"")</f>
        <v/>
      </c>
      <c r="J428" s="113" t="str">
        <f>IFERROR(VLOOKUP(D428,DB!A:G,7,0),"")</f>
        <v/>
      </c>
      <c r="K428" s="97"/>
      <c r="L428" s="91" t="str">
        <f>IFERROR(VLOOKUP(D428,DB!A:I,9,0),"")</f>
        <v/>
      </c>
    </row>
  </sheetData>
  <dataValidations count="2">
    <dataValidation allowBlank="1" showInputMessage="1" showErrorMessage="1" sqref="E1" xr:uid="{A4F81451-56CC-4543-9497-104C4E44EE4B}"/>
    <dataValidation type="list" allowBlank="1" showInputMessage="1" showErrorMessage="1" sqref="E2:E4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tabSelected="1"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92.434896759259573</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58.078079629631247</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35.605845833335479</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6.7521537037100643</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2.8936583333343151</v>
      </c>
      <c r="H6" s="128">
        <v>45981.360798611109</v>
      </c>
      <c r="I6" s="109" t="str">
        <f>IFERROR(VLOOKUP(D6,DB!A:F,6,0),"")</f>
        <v>SCECO</v>
      </c>
      <c r="J6" s="109" t="str">
        <f>IFERROR(VLOOKUP(D6,DB!A:G,7,0),"")</f>
        <v>Dead</v>
      </c>
      <c r="K6" s="109" t="s">
        <v>39123</v>
      </c>
      <c r="L6" s="109" t="str">
        <f>IFERROR(VLOOKUP(D6,DB!A:I,9,0),"")</f>
        <v>Latis</v>
      </c>
    </row>
    <row r="7" spans="1:13">
      <c r="A7" s="109"/>
      <c r="B7" s="109" t="str">
        <f>IFERROR(VLOOKUP(D7,DB!A:K,11,0),"")</f>
        <v/>
      </c>
      <c r="C7" s="109"/>
      <c r="D7" s="109"/>
      <c r="E7" s="109"/>
      <c r="F7" s="109"/>
      <c r="G7" s="111">
        <f ca="1">IFERROR(NOW()-F7,"")</f>
        <v>45984.266956944448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45984.266956944448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45984.266956944448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45984.266956944448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45984.266956944448</v>
      </c>
      <c r="H11" s="109"/>
      <c r="I11" s="109" t="str">
        <f>IFERROR(VLOOKUP(D11,DB!A:F,6,0),"")</f>
        <v/>
      </c>
      <c r="J11" s="109" t="str">
        <f>IFERROR(VLOOKUP(D11,DB!A:G,7,0),"")</f>
        <v/>
      </c>
      <c r="K11" s="109"/>
      <c r="L11" s="109" t="str">
        <f>IFERROR(VLOOKUP(D11,DB!A:I,9,0),"")</f>
        <v/>
      </c>
    </row>
    <row r="12" spans="1:13">
      <c r="A12" s="109"/>
      <c r="B12" s="109" t="str">
        <f>IFERROR(VLOOKUP(D12,DB!A:K,11,0),"")</f>
        <v>R5</v>
      </c>
      <c r="C12" s="109"/>
      <c r="D12" s="109" t="s">
        <v>39124</v>
      </c>
      <c r="E12" s="109"/>
      <c r="F12" s="109"/>
      <c r="G12" s="111">
        <f ca="1">IFERROR(NOW()-F12,"")</f>
        <v>45984.266956944448</v>
      </c>
      <c r="H12" s="109"/>
      <c r="I12" s="109" t="str">
        <f>IFERROR(VLOOKUP(D12,DB!A:F,6,0),"")</f>
        <v>SCECO</v>
      </c>
      <c r="J12" s="109" t="str">
        <f>IFERROR(VLOOKUP(D12,DB!A:G,7,0),"")</f>
        <v>Good</v>
      </c>
      <c r="K12" s="109"/>
      <c r="L12" s="109" t="str">
        <f>IFERROR(VLOOKUP(D12,DB!A:I,9,0),"")</f>
        <v>Latis</v>
      </c>
    </row>
    <row r="13" spans="1:13">
      <c r="A13" s="109"/>
      <c r="B13" s="109" t="str">
        <f>IFERROR(VLOOKUP(D13,DB!A:K,11,0),"")</f>
        <v/>
      </c>
      <c r="C13" s="109"/>
      <c r="D13" s="109"/>
      <c r="E13" s="109"/>
      <c r="F13" s="109"/>
      <c r="G13" s="111">
        <f ca="1">IFERROR(NOW()-F13,"")</f>
        <v>45984.266956944448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45984.266956944448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45984.266956944448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45984.266956944448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45984.266956944448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45984.266956944448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45984.266956944448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45984.266956944448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45984.266956944448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45984.266956944448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45984.266956944448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45984.266956944448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45984.266956944448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45984.266956944448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45984.266956944448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45984.266956944448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45984.266956944448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45984.266956944448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45984.266956944448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45984.266956944448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45984.266956944448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45984.266956944448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45984.266956944448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45984.266956944448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45984.266956944448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45984.266956944448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45984.266956944448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45984.266956944448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45984.266956944448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45984.266956944448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45984.266956944448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45984.266956944448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45984.266956944448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45984.266956944448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45984.266956944448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45984.266956944448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45984.266956944448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45984.266956944448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45984.266956944448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45984.266956944448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45984.266956944448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45984.266956944448</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45984.266956944448</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45984.266956944448</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45984.266956944448</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45984.266956944448</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45984.266956944448</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45984.266956944448</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45984.266956944448</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45984.266956944448</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45984.266956944448</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45984.266956944448</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45984.266956944448</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45984.266956944448</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45984.266956944448</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45984.266956944448</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45984.266956944448</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45984.266956944448</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45984.266956944448</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45984.266956944448</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45984.266956944448</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45984.266956944448</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45984.266956944448</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45984.266956944448</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45984.266956944448</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45984.266956944448</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45984.266956944448</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45984.266956944448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45984.266956944448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45984.266956944448</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8"/>
  <sheetViews>
    <sheetView workbookViewId="0">
      <selection activeCell="K9" sqref="K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39125</v>
      </c>
      <c r="B2" s="119" t="str">
        <f>IFERROR(VLOOKUP(D2,DB!A:K,11,0),"")</f>
        <v>R6</v>
      </c>
      <c r="C2" s="120">
        <v>2</v>
      </c>
      <c r="D2" s="151" t="s">
        <v>38968</v>
      </c>
      <c r="E2" s="109" t="s">
        <v>39021</v>
      </c>
      <c r="F2" s="121">
        <v>45983.943680555552</v>
      </c>
      <c r="G2" s="104">
        <f t="shared" ref="G2:G9" ca="1" si="0">IFERROR(NOW()-F2,"-")</f>
        <v>0.32327638889546506</v>
      </c>
      <c r="H2" s="121">
        <v>45983.922696759262</v>
      </c>
      <c r="I2" s="119" t="str">
        <f>IFERROR(VLOOKUP(D2,DB!A:F,6,0),"")</f>
        <v>Generator-SG</v>
      </c>
      <c r="J2" s="119" t="str">
        <f>IFERROR(VLOOKUP(D2,DB!A:G,7,0),"")</f>
        <v>Vandalized</v>
      </c>
      <c r="K2" s="122" t="s">
        <v>39126</v>
      </c>
      <c r="L2" s="123" t="str">
        <f>IFERROR(VLOOKUP(D2,DB!A:I,9,0),"")</f>
        <v>Latis</v>
      </c>
    </row>
    <row r="3" spans="1:16382" ht="31.5" customHeight="1">
      <c r="A3" s="118"/>
      <c r="B3" s="119" t="str">
        <f>IFERROR(VLOOKUP(D3,DB!A:K,11,0),"")</f>
        <v/>
      </c>
      <c r="C3" s="120"/>
      <c r="D3" s="119"/>
      <c r="E3" s="109"/>
      <c r="F3" s="121"/>
      <c r="G3" s="104">
        <f t="shared" ca="1" si="0"/>
        <v>45984.266956944448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49"/>
      <c r="E4" s="109"/>
      <c r="F4" s="121"/>
      <c r="G4" s="104">
        <f t="shared" ca="1" si="0"/>
        <v>45984.266956944448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45984.266956944448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45984.266956944448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45984.266956944448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45984.266956944448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45984.266956944448</v>
      </c>
      <c r="H9" s="121"/>
      <c r="I9" s="119" t="str">
        <f>IFERROR(VLOOKUP(D9,DB!A:F,6,0),"")</f>
        <v/>
      </c>
      <c r="J9" s="119" t="str">
        <f>IFERROR(VLOOKUP(D9,DB!A:G,7,0),"")</f>
        <v/>
      </c>
      <c r="K9" s="122"/>
      <c r="L9" s="123" t="str">
        <f>IFERROR(VLOOKUP(D9,DB!A:I,9,0),"")</f>
        <v/>
      </c>
    </row>
    <row r="10" spans="1:16382" ht="31.5" customHeight="1">
      <c r="A10" s="150"/>
      <c r="B10" s="151" t="str">
        <f>IFERROR(VLOOKUP(D10,DB!A:K,11,0),"")</f>
        <v/>
      </c>
      <c r="C10" s="152"/>
      <c r="D10" s="151"/>
      <c r="E10" s="109"/>
      <c r="F10" s="153"/>
      <c r="G10" s="75">
        <f ca="1">IFERROR(NOW()-F10,"-")</f>
        <v>45984.266956944448</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49"/>
      <c r="E11" s="109"/>
      <c r="F11" s="153"/>
      <c r="G11" s="75">
        <f ca="1">IFERROR(NOW()-F11,"-")</f>
        <v>45984.266956944448</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45984.266956944448</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45984.266956944448</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45984.266956944448</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45984.266956944448</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45984.266956944448</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45984.266956944448</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49"/>
      <c r="E18" s="109"/>
      <c r="F18" s="153"/>
      <c r="G18" s="75">
        <f ca="1">IFERROR(NOW()-F18,"-")</f>
        <v>45984.266956944448</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45984.266956944448</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45984.266956944448</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45984.266956944448</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45984.266956944448</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45984.266956944448</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45984.266956944448</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49"/>
      <c r="E25" s="109"/>
      <c r="F25" s="153"/>
      <c r="G25" s="75">
        <f ca="1">IFERROR(NOW()-F25,"-")</f>
        <v>45984.266956944448</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45984.266956944448</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45984.266956944448</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45984.266956944448</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45984.266956944448</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45984.266956944448</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45984.266956944448</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49"/>
      <c r="E32" s="109"/>
      <c r="F32" s="153"/>
      <c r="G32" s="75">
        <f ca="1">IFERROR(NOW()-F32,"-")</f>
        <v>45984.266956944448</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45984.266956944448</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45984.266956944448</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45984.266956944448</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45984.266956944448</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45984.266956944448</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45984.266956944448</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49"/>
      <c r="E39" s="109"/>
      <c r="F39" s="153"/>
      <c r="G39" s="75">
        <f ca="1">IFERROR(NOW()-F39,"-")</f>
        <v>45984.266956944448</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45984.266956944448</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45984.266956944448</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45984.266956944448</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45984.266956944448</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45984.266956944448</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45984.266956944448</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49"/>
      <c r="E46" s="109"/>
      <c r="F46" s="153"/>
      <c r="G46" s="75">
        <f ca="1">IFERROR(NOW()-F46,"-")</f>
        <v>45984.266956944448</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45984.266956944448</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45984.266956944448</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45984.266956944448</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45984.266956944448</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45984.266956944448</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45984.266956944448</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49"/>
      <c r="E53" s="109"/>
      <c r="F53" s="153"/>
      <c r="G53" s="75">
        <f ca="1">IFERROR(NOW()-F53,"-")</f>
        <v>45984.266956944448</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45984.266956944448</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45984.266956944448</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45984.266956944448</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45984.266956944448</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45984.266956944448</v>
      </c>
      <c r="H58" s="153"/>
      <c r="I58" s="151" t="str">
        <f>IFERROR(VLOOKUP(D58,DB!A:F,6,0),"")</f>
        <v/>
      </c>
      <c r="J58" s="151" t="str">
        <f>IFERROR(VLOOKUP(D58,DB!A:G,7,0),"")</f>
        <v/>
      </c>
      <c r="K58" s="154"/>
      <c r="L58" s="155" t="str">
        <f>IFERROR(VLOOKUP(D58,DB!A:I,9,0),"")</f>
        <v/>
      </c>
    </row>
  </sheetData>
  <dataValidations count="2">
    <dataValidation allowBlank="1" showInputMessage="1" showErrorMessage="1" sqref="E1" xr:uid="{9E1BC488-8814-4F8A-8DBE-742B3278AB71}"/>
    <dataValidation type="list" allowBlank="1" showInputMessage="1" showErrorMessage="1" sqref="E2:E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2025-11-23T03:26:26Z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