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26" documentId="13_ncr:1_{F6CB121F-512D-4AA6-A0C1-0FB36C537598}" xr6:coauthVersionLast="47" xr6:coauthVersionMax="47" xr10:uidLastSave="{7029FA7A-3432-4FF5-87FD-856B2B09EB0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<sst xmlns="http://schemas.openxmlformats.org/spreadsheetml/2006/main" count="179028" uniqueCount="39106">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</sst>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0" totalsRowShown="0" headerRowDxfId="15" dataDxfId="14" headerRowBorderDxfId="12" tableBorderDxfId="13">
  <autoFilter ref="A1:L11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294.52957372685341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14.034585300927574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45957.47799965278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45957.47799965278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45957.47799965278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45957.47799965278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45957.47799965278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45957.47799965278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45957.47799965278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45957.47799965278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45957.47799965278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45957.47799965278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45957.47799965278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45957.47799965278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45957.47799965278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45957.47799965278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45957.47799965278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45957.47799965278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45957.47799965278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45957.47799965278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45957.47799965278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45957.47799965278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45957.47799965278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45957.47799965278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45957.47799965278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45957.47799965278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45957.47799965278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45957.47799965278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45957.47799965278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45957.47799965278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45957.47799965278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45957.47799965278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45957.47799965278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45957.47799965278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45957.47799965278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45957.47799965278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45957.47799965278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45957.47799965278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45957.47799965278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45957.47799965278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45957.47799965278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45957.47799965278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45957.47799965278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45957.47799965278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45957.47799965278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45957.47799965278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45957.47799965278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45957.47799965278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45957.47799965278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45957.47799965278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45957.47799965278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45957.47799965278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B36534D7-7C11-4BC5-B793-036974D7B3F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132.47816168981808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45957.47799965278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45957.47799965278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45957.47799965278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45957.47799965278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45957.47799965278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45957.47799965278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45957.47799965278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45957.47799965278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45957.47799965278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45957.47799965278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45957.47799965278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45957.47799965278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45957.47799965278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45957.47799965278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45957.47799965278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45957.47799965278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45957.47799965278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45957.47799965278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45957.47799965278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45957.47799965278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45957.47799965278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45957.47799965278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45957.47799965278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45957.47799965278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45957.47799965278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45957.47799965278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45957.47799965278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45957.47799965278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45957.47799965278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45957.47799965278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45957.47799965278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45957.47799965278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45957.47799965278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45957.47799965278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45957.47799965278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45957.47799965278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45957.47799965278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45957.47799965278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45957.47799965278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45957.47799965278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45957.47799965278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45957.47799965278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45957.47799965278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45957.47799965278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45957.47799965278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45957.47799965278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45957.47799965278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45957.47799965278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45957.47799965278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45957.47799965278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45957.47799965278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45957.47799965278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45957.47799965278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45957.47799965278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45957.47799965278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45957.47799965278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45957.47799965278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45957.47799965278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45957.47799965278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45957.47799965278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45957.47799965278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45957.47799965278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45957.47799965278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45957.47799965278</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45957.47799965278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45957.47799965278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45957.47799965278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45957.47799965278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45957.47799965278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45957.47799965278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45957.47799965278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45957.47799965278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45957.47799965278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45957.47799965278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45957.47799965278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45957.47799965278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45957.47799965278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45957.47799965278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45957.47799965278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45957.47799965278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45957.47799965278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45957.47799965278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45957.47799965278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45957.47799965278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45957.47799965278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45957.47799965278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45957.47799965278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45957.47799965278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45957.47799965278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45957.47799965278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45957.47799965278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45957.47799965278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45957.47799965278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45957.47799965278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45957.47799965278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45957.47799965278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45957.47799965278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45957.47799965278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45957.47799965278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45957.47799965278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45957.47799965278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45957.47799965278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45957.47799965278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45957.47799965278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45957.47799965278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45957.47799965278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45957.47799965278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45957.47799965278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45957.47799965278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45957.47799965278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45957.47799965278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45957.47799965278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45957.47799965278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45957.47799965278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45957.47799965278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45957.47799965278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45957.47799965278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45957.47799965278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45957.47799965278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45957.47799965278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45957.47799965278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45957.47799965278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45957.47799965278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45957.47799965278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45957.47799965278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45957.47799965278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45957.47799965278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45957.47799965278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45957.47799965278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45957.47799965278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45957.47799965278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45957.47799965278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45957.47799965278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45957.47799965278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45957.47799965278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45957.47799965278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45957.47799965278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45957.47799965278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45957.47799965278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45957.47799965278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45957.47799965278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45957.47799965278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45957.47799965278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45957.47799965278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45957.47799965278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45957.47799965278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45957.47799965278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45957.47799965278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45957.47799965278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45957.47799965278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45957.47799965278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45957.47799965278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45957.47799965278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45957.47799965278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45957.47799965278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45957.47799965278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45957.47799965278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45957.47799965278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45957.47799965278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45957.47799965278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45957.47799965278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45957.47799965278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45957.47799965278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45957.47799965278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45957.47799965278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45957.47799965278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45957.47799965278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45957.47799965278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45957.47799965278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45957.47799965278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45957.47799965278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45957.47799965278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45957.47799965278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45957.47799965278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45957.47799965278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45957.47799965278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45957.47799965278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45957.47799965278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45957.47799965278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45957.47799965278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45957.47799965278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45957.47799965278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45957.47799965278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45957.47799965278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45957.47799965278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45957.47799965278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45957.47799965278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45957.47799965278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45957.47799965278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45957.47799965278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45957.47799965278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45957.47799965278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45957.47799965278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45957.47799965278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45957.47799965278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45957.47799965278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45957.47799965278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45957.47799965278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45957.47799965278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45957.47799965278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45957.47799965278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45957.47799965278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45957.47799965278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45957.47799965278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45957.47799965278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45957.47799965278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45957.47799965278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45957.47799965278</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45957.47799965278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45957.47799965278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45957.47799965278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45957.47799965278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45957.47799965278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45957.47799965278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45957.47799965278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45957.47799965278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45957.47799965278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45957.47799965278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45957.47799965278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45957.47799965278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45957.47799965278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45957.47799965278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45957.47799965278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45957.47799965278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45957.47799965278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45957.47799965278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45957.47799965278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45957.47799965278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45957.47799965278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45957.47799965278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45957.47799965278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45957.47799965278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45957.47799965278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45957.47799965278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45957.47799965278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45957.47799965278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45957.47799965278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45957.47799965278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45957.47799965278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45957.47799965278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45957.47799965278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45957.47799965278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45957.47799965278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45957.47799965278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45957.47799965278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45957.47799965278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45957.47799965278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45957.47799965278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45957.47799965278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45957.47799965278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45957.47799965278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45957.47799965278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45957.47799965278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45957.47799965278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45957.47799965278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45957.47799965278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45957.47799965278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45957.47799965278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45957.47799965278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45957.47799965278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45957.47799965278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45957.47799965278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45957.47799965278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45957.47799965278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45957.47799965278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45957.47799965278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45957.47799965278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45957.47799965278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45957.47799965278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45957.47799965278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45957.47799965278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45957.47799965278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45957.47799965278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45957.47799965278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45957.47799965278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45957.47799965278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45957.47799965278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45957.47799965278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45957.47799965278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45957.47799965278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45957.47799965278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45957.47799965278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45957.47799965278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45957.47799965278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45957.47799965278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45957.47799965278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45957.47799965278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45957.47799965278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45957.47799965278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45957.47799965278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45957.47799965278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45957.47799965278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45957.47799965278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45957.47799965278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45957.47799965278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45957.47799965278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45957.47799965278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45957.47799965278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45957.47799965278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45957.47799965278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45957.47799965278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45957.47799965278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45957.47799965278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45957.47799965278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45957.47799965278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45957.47799965278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45957.47799965278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45957.47799965278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45957.47799965278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45957.47799965278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45957.47799965278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45957.47799965278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45957.47799965278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45957.47799965278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45957.47799965278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45957.47799965278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45957.47799965278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45957.47799965278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45957.47799965278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45957.47799965278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45957.47799965278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45957.47799965278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45957.47799965278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45957.47799965278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45957.47799965278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45957.47799965278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45957.47799965278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45957.47799965278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45957.47799965278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45957.47799965278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45957.47799965278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45957.47799965278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45957.47799965278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45957.47799965278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45957.47799965278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45957.47799965278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45957.47799965278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45957.47799965278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45957.47799965278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45957.47799965278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45957.47799965278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45957.47799965278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45957.47799965278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45957.47799965278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45957.47799965278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45957.47799965278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45957.47799965278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45957.47799965278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45957.47799965278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45957.47799965278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45957.47799965278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45957.47799965278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45957.47799965278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45957.47799965278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45957.47799965278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45957.47799965278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45957.47799965278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45957.47799965278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45957.47799965278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45957.47799965278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45957.47799965278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45957.47799965278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45957.47799965278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45957.47799965278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45957.47799965278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45957.47799965278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45957.47799965278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45957.47799965278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45957.47799965278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45957.47799965278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45957.47799965278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45957.47799965278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45957.47799965278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45957.47799965278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45957.47799965278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45957.47799965278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45957.47799965278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45957.47799965278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45957.47799965278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45957.47799965278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45957.47799965278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45957.47799965278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45957.47799965278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45957.47799965278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45957.47799965278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45957.47799965278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45957.47799965278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45957.47799965278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45957.47799965278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45957.47799965278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45957.47799965278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45957.47799965278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45957.47799965278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45957.47799965278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45957.47799965278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45957.47799965278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45957.47799965278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45957.47799965278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45957.47799965278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45957.47799965278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45957.47799965278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45957.47799965278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45957.47799965278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45957.47799965278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45957.47799965278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45957.47799965278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45957.47799965278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45957.47799965278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45957.47799965278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45957.47799965278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45957.47799965278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45957.47799965278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45957.47799965278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45957.47799965278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45957.47799965278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45957.47799965278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45957.47799965278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45957.47799965278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45957.47799965278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45957.47799965278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45957.47799965278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45957.47799965278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45957.47799965278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45957.47799965278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45957.47799965278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45957.47799965278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45957.47799965278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45957.47799965278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45957.47799965278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45957.47799965278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45957.47799965278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45957.47799965278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45957.47799965278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45957.47799965278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45957.47799965278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45957.47799965278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45957.47799965278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45957.47799965278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45957.47799965278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45957.47799965278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45957.47799965278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45957.47799965278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45957.47799965278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45957.47799965278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45957.47799965278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45957.47799965278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45957.47799965278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45957.47799965278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45957.47799965278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45957.47799965278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45957.47799965278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45957.47799965278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45957.47799965278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45957.47799965278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45957.47799965278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45957.47799965278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45957.47799965278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45957.47799965278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45957.47799965278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45957.47799965278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45957.47799965278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45957.47799965278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45957.47799965278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45957.47799965278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45957.47799965278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45957.47799965278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45957.47799965278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45957.47799965278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45957.47799965278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45957.47799965278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45957.47799965278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45957.47799965278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45957.47799965278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45957.47799965278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45957.47799965278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45957.47799965278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45957.47799965278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45957.47799965278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45957.47799965278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45957.47799965278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45957.47799965278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45957.47799965278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45957.47799965278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45957.47799965278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45957.47799965278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45957.47799965278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45957.47799965278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45957.47799965278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45957.47799965278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45957.47799965278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45957.47799965278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45957.47799965278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45957.47799965278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45957.47799965278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45957.47799965278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45957.47799965278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45957.47799965278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45957.47799965278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45957.47799965278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45957.47799965278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45957.47799965278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45957.47799965278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45957.47799965278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45957.47799965278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45957.47799965278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45957.47799965278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45957.47799965278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45957.47799965278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45957.47799965278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45957.47799965278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45957.47799965278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45957.47799965278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45957.47799965278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45957.47799965278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45957.47799965278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45957.47799965278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45957.47799965278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45957.47799965278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45957.47799965278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45957.47799965278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45957.47799965278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45957.47799965278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45957.47799965278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45957.47799965278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45957.47799965278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45957.47799965278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45957.47799965278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45957.47799965278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45957.47799965278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45957.47799965278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45957.47799965278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45957.47799965278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45957.47799965278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45957.47799965278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45957.47799965278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45957.47799965278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45957.47799965278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45957.47799965278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45957.47799965278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45957.47799965278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45957.47799965278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45957.47799965278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45957.47799965278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45957.47799965278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45957.47799965278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45957.47799965278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45957.47799965278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45957.47799965278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45957.47799965278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45957.47799965278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45957.47799965278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45957.47799965278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45957.47799965278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45957.47799965278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45957.47799965278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45957.47799965278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45957.47799965278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45957.47799965278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45957.47799965278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45957.47799965278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45957.47799965278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45957.47799965278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45957.47799965278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45957.47799965278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45957.47799965278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45957.47799965278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45957.47799965278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45957.47799965278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45957.47799965278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45957.47799965278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45957.47799965278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45957.47799965278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45957.47799965278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45957.47799965278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45957.47799965278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45957.47799965278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45957.47799965278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45957.47799965278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45957.47799965278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45957.47799965278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45957.47799965278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45957.47799965278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45957.47799965278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45957.47799965278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45957.47799965278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45957.47799965278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45957.47799965278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45957.47799965278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45957.47799965278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45957.47799965278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45957.47799965278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45957.47799965278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45957.47799965278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45957.47799965278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45957.47799965278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45957.47799965278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45957.47799965278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45957.47799965278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45957.47799965278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45957.47799965278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45957.47799965278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45957.47799965278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45957.47799965278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45957.47799965278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45957.47799965278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45957.47799965278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45957.47799965278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45957.47799965278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45957.47799965278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45957.47799965278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45957.47799965278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45957.47799965278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45957.47799965278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45957.47799965278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45957.47799965278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45957.47799965278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45957.47799965278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45957.47799965278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45957.47799965278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45957.47799965278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45957.47799965278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45957.47799965278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45957.47799965278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45957.47799965278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45957.47799965278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45957.47799965278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45957.47799965278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45957.47799965278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45957.47799965278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45957.47799965278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45957.47799965278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45957.47799965278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45957.47799965278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45957.47799965278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45957.47799965278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45957.47799965278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45957.47799965278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45957.47799965278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45957.47799965278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45957.47799965278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45957.47799965278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45957.47799965278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45957.47799965278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45957.47799965278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45957.47799965278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45957.47799965278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45957.47799965278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45957.47799965278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45957.47799965278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45957.47799965278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45957.47799965278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45957.47799965278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45957.47799965278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45957.47799965278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45957.47799965278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45957.47799965278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45957.47799965278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45957.47799965278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45957.47799965278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45957.47799965278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45957.47799965278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45957.47799965278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45957.47799965278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45957.47799965278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45957.47799965278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45957.47799965278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45957.47799965278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45957.47799965278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45957.47799965278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45957.47799965278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45957.47799965278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45957.47799965278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45957.47799965278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45957.47799965278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45957.47799965278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45957.47799965278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45957.47799965278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45957.47799965278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45957.47799965278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45957.47799965278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45957.47799965278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45957.47799965278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45957.47799965278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45957.47799965278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45957.47799965278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45957.47799965278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45957.47799965278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45957.47799965278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45957.47799965278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45957.47799965278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45957.47799965278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45957.47799965278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45957.47799965278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45957.47799965278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45957.47799965278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45957.47799965278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45957.47799965278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45957.47799965278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45957.47799965278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45957.47799965278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45957.47799965278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45957.47799965278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45957.47799965278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45957.47799965278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45957.47799965278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45957.47799965278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45957.47799965278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45957.47799965278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45957.47799965278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45957.47799965278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45957.47799965278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45957.47799965278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45957.47799965278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45957.47799965278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45957.47799965278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45957.47799965278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45957.47799965278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45957.47799965278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45957.47799965278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45957.47799965278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45957.47799965278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45957.47799965278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45957.47799965278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45957.47799965278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45957.47799965278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45957.47799965278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45957.47799965278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45957.47799965278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45957.47799965278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45957.47799965278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45957.47799965278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45957.47799965278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45957.47799965278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45957.47799965278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45957.47799965278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45957.47799965278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45957.47799965278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45957.47799965278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45957.47799965278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45957.47799965278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45957.47799965278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45957.47799965278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45957.47799965278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45957.47799965278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45957.47799965278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45957.47799965278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45957.47799965278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45957.47799965278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45957.47799965278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45957.47799965278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45957.47799965278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45957.47799965278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45957.47799965278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45957.47799965278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45957.47799965278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45957.47799965278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45957.47799965278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45957.47799965278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45957.47799965278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45957.47799965278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45957.47799965278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45957.47799965278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45957.47799965278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45957.47799965278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45957.47799965278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45957.47799965278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45957.47799965278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45957.47799965278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45957.47799965278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45957.47799965278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45957.47799965278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45957.47799965278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45957.47799965278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45957.47799965278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45957.47799965278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45957.47799965278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45957.47799965278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45957.47799965278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45957.47799965278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45957.47799965278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45957.47799965278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45957.47799965278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45957.47799965278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45957.47799965278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45957.47799965278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45957.47799965278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45957.47799965278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45957.47799965278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45957.47799965278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45957.47799965278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45957.47799965278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45957.47799965278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45957.47799965278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45957.47799965278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45957.47799965278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45957.47799965278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45957.47799965278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45957.47799965278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45957.47799965278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45957.47799965278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45957.47799965278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45957.47799965278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45957.47799965278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45957.47799965278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45957.47799965278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45957.47799965278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45957.47799965278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45957.47799965278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45957.47799965278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45957.47799965278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45957.47799965278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45957.47799965278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45957.47799965278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45957.47799965278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45957.47799965278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45957.47799965278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45957.47799965278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45957.47799965278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45957.47799965278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45957.47799965278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45957.47799965278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45957.47799965278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45957.47799965278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45957.47799965278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45957.47799965278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45957.47799965278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45957.47799965278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45957.47799965278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45957.47799965278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45957.47799965278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45957.47799965278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45957.47799965278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45957.47799965278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45957.47799965278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45957.47799965278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45957.47799965278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45957.47799965278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45957.47799965278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45957.47799965278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45957.47799965278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45957.47799965278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45957.47799965278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45957.47799965278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45957.47799965278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45957.47799965278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45957.47799965278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45957.47799965278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45957.47799965278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45957.47799965278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45957.47799965278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45957.47799965278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45957.47799965278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45957.47799965278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45957.47799965278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45957.47799965278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45957.47799965278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45957.47799965278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45957.47799965278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45957.47799965278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45957.47799965278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45957.47799965278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45957.47799965278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45957.47799965278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45957.47799965278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45957.47799965278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45957.47799965278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45957.47799965278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45957.47799965278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45957.47799965278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45957.47799965278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45957.47799965278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45957.47799965278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45957.47799965278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45957.47799965278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45957.47799965278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45957.47799965278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45957.47799965278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45957.47799965278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45957.47799965278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45957.47799965278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45957.47799965278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45957.47799965278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45957.47799965278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45957.47799965278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45957.47799965278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45957.47799965278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45957.47799965278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45957.47799965278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45957.47799965278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45957.47799965278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45957.47799965278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45957.47799965278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45957.47799965278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45957.47799965278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45957.47799965278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45957.47799965278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45957.47799965278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45957.47799965278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45957.47799965278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45957.47799965278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45957.47799965278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45957.47799965278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45957.47799965278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45957.47799965278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45957.47799965278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45957.47799965278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45957.47799965278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45957.47799965278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45957.47799965278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45957.47799965278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45957.47799965278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45957.47799965278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45957.47799965278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45957.47799965278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45957.47799965278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45957.47799965278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45957.47799965278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45957.47799965278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45957.47799965278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45957.47799965278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45957.47799965278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45957.47799965278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45957.47799965278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45957.47799965278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45957.47799965278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45957.47799965278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45957.47799965278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45957.47799965278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45957.47799965278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45957.47799965278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45957.47799965278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45957.47799965278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45957.47799965278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45957.47799965278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45957.47799965278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45957.47799965278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45957.47799965278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45957.47799965278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45957.47799965278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45957.47799965278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45957.47799965278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45957.47799965278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45957.47799965278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45957.47799965278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45957.47799965278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45957.47799965278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45957.47799965278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45957.47799965278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45957.47799965278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45957.47799965278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45957.47799965278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45957.47799965278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45957.47799965278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45957.47799965278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45957.47799965278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45957.47799965278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45957.47799965278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45957.47799965278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45957.47799965278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45957.47799965278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45957.47799965278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45957.47799965278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45957.47799965278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45957.47799965278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45957.47799965278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45957.47799965278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45957.47799965278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45957.47799965278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45957.47799965278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45957.47799965278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45957.47799965278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45957.47799965278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45957.47799965278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45957.47799965278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45957.47799965278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45957.47799965278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45957.47799965278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45957.47799965278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45957.47799965278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45957.47799965278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45957.47799965278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45957.47799965278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45957.47799965278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45957.47799965278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45957.47799965278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45957.47799965278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45957.47799965278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45957.47799965278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45957.47799965278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45957.47799965278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45957.47799965278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45957.47799965278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45957.47799965278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45957.47799965278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45957.47799965278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45957.47799965278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45957.47799965278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45957.47799965278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45957.47799965278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45957.47799965278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45957.47799965278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45957.47799965278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45957.47799965278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45957.47799965278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45957.47799965278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45957.47799965278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45957.47799965278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45957.47799965278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45957.47799965278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45957.47799965278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45957.47799965278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45957.47799965278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45957.47799965278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45957.47799965278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45957.47799965278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45957.47799965278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45957.47799965278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45957.47799965278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45957.47799965278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45957.47799965278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45957.47799965278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45957.47799965278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45957.47799965278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45957.47799965278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45957.47799965278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45957.47799965278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45957.47799965278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45957.47799965278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45957.47799965278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45957.47799965278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45957.47799965278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45957.47799965278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45957.47799965278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45957.47799965278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45957.47799965278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45957.47799965278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45957.47799965278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45957.47799965278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45957.47799965278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45957.47799965278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45957.47799965278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45957.47799965278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45957.47799965278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45957.47799965278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45957.47799965278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45957.47799965278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45957.47799965278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45957.47799965278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45957.47799965278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45957.47799965278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45957.47799965278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45957.47799965278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45957.47799965278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45957.47799965278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45957.47799965278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45957.47799965278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45957.47799965278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45957.47799965278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45957.47799965278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45957.47799965278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45957.47799965278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45957.47799965278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45957.47799965278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45957.47799965278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45957.47799965278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45957.47799965278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45957.47799965278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45957.47799965278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45957.47799965278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45957.47799965278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45957.47799965278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45957.47799965278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45957.47799965278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45957.47799965278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45957.47799965278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45957.47799965278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45957.47799965278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45957.47799965278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45957.47799965278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45957.47799965278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45957.47799965278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45957.47799965278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45957.47799965278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45957.47799965278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45957.47799965278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45957.47799965278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45957.47799965278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45957.47799965278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45957.47799965278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45957.47799965278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45957.47799965278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45957.47799965278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45957.47799965278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45957.47799965278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45957.47799965278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45957.47799965278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45957.47799965278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45957.47799965278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45957.47799965278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45957.47799965278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45957.47799965278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45957.47799965278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45957.47799965278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45957.47799965278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45957.47799965278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45957.47799965278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45957.47799965278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45957.47799965278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45957.47799965278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45957.47799965278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45957.47799965278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45957.47799965278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45957.47799965278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45957.47799965278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45957.47799965278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45957.47799965278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45957.47799965278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45957.47799965278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45957.47799965278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45957.47799965278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45957.47799965278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45957.47799965278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45957.47799965278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45957.47799965278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45957.47799965278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45957.47799965278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45957.47799965278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45957.47799965278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45957.47799965278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45957.47799965278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45957.47799965278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45957.47799965278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45957.47799965278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45957.47799965278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45957.47799965278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45957.47799965278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45957.47799965278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45957.47799965278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45957.47799965278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45957.47799965278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45957.47799965278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45957.47799965278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45957.47799965278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45957.47799965278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45957.47799965278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45957.47799965278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45957.47799965278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45957.47799965278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45957.47799965278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45957.47799965278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45957.47799965278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45957.47799965278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45957.47799965278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45957.47799965278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45957.47799965278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45957.47799965278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45957.47799965278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45957.47799965278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45957.47799965278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45957.47799965278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45957.47799965278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45957.47799965278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45957.47799965278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45957.47799965278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45957.47799965278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45957.47799965278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45957.47799965278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45957.47799965278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45957.47799965278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45957.47799965278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45957.47799965278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45957.47799965278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45957.47799965278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45957.47799965278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45957.47799965278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45957.47799965278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45957.47799965278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45957.47799965278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45957.47799965278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45957.47799965278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45957.47799965278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45957.47799965278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45957.47799965278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45957.47799965278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45957.47799965278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45957.47799965278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45957.47799965278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45957.47799965278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45957.47799965278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45957.47799965278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45957.47799965278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45957.47799965278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45957.47799965278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45957.47799965278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45957.47799965278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45957.47799965278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45957.47799965278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45957.47799965278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45957.47799965278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45957.47799965278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45957.47799965278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45957.47799965278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45957.47799965278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45957.47799965278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45957.47799965278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45957.47799965278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45957.47799965278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45957.47799965278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45957.47799965278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45957.47799965278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45957.47799965278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45957.47799965278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45957.47799965278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45957.47799965278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45957.47799965278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45957.47799965278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45957.47799965278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45957.47799965278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45957.47799965278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45957.47799965278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45957.47799965278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45957.47799965278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45957.47799965278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45957.47799965278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45957.47799965278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45957.47799965278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45957.47799965278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45957.47799965278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45957.47799965278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45957.47799965278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45957.47799965278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45957.47799965278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45957.47799965278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45957.47799965278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45957.47799965278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45957.47799965278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45957.47799965278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45957.47799965278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45957.47799965278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45957.47799965278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45957.47799965278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45957.47799965278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45957.47799965278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45957.47799965278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45957.47799965278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45957.47799965278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45957.47799965278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45957.47799965278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45957.47799965278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45957.47799965278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45957.47799965278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45957.47799965278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45957.47799965278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45957.47799965278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45957.47799965278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45957.47799965278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45957.47799965278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45957.47799965278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45957.47799965278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45957.47799965278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45957.47799965278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45957.47799965278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45957.47799965278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45957.47799965278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45957.47799965278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45957.47799965278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45957.47799965278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45957.47799965278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45957.47799965278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45957.47799965278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45957.47799965278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45957.47799965278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45957.47799965278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45957.47799965278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45957.47799965278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45957.47799965278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45957.47799965278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45957.47799965278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45957.47799965278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45957.47799965278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45957.47799965278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45957.47799965278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45957.47799965278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45957.47799965278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45957.47799965278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45957.47799965278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45957.47799965278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45957.47799965278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45957.47799965278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45957.47799965278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45957.47799965278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45957.47799965278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45957.47799965278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45957.47799965278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45957.47799965278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45957.47799965278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45957.47799965278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45957.47799965278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45957.47799965278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45957.47799965278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45957.47799965278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45957.47799965278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45957.47799965278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45957.47799965278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45957.47799965278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45957.47799965278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45957.47799965278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45957.47799965278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45957.47799965278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45957.47799965278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45957.47799965278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45957.47799965278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45957.47799965278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45957.47799965278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45957.47799965278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45957.47799965278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45957.47799965278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45957.47799965278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45957.47799965278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253.99728206018335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3.8432774305547355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45957.47799965278</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4</v>
      </c>
      <c r="D5" s="94" t="s">
        <v>24889</v>
      </c>
      <c r="E5" s="98" t="s">
        <v>38998</v>
      </c>
      <c r="F5" s="123">
        <v>45957.410694444443</v>
      </c>
      <c r="G5" s="124">
        <f ca="1">IFERROR(NOW()-F5,"")</f>
        <v>6.7305208336620126E-2</v>
      </c>
      <c r="H5" s="123">
        <v>45957.402615740742</v>
      </c>
      <c r="I5" s="119" t="str">
        <f>IFERROR(VLOOKUP(D5,DB!A:F,6,0),"")</f>
        <v>SCECO</v>
      </c>
      <c r="J5" s="119" t="str">
        <f>IFERROR(VLOOKUP(D5,DB!A:G,7,0),"")</f>
        <v>Weak</v>
      </c>
      <c r="K5" s="125" t="s">
        <v>39091</v>
      </c>
      <c r="L5" s="121" t="str">
        <f>IFERROR(VLOOKUP(D5,DB!A:I,9,0),"")</f>
        <v>Latis</v>
      </c>
    </row>
    <row r="6" spans="1:16" ht="15" customHeight="1">
      <c r="A6" s="119" t="s">
        <v>39092</v>
      </c>
      <c r="B6" s="119" t="str">
        <f>IFERROR(VLOOKUP(D6,DB!A:K,11,0),"")</f>
        <v>R4</v>
      </c>
      <c r="C6" s="120">
        <v>1</v>
      </c>
      <c r="D6" s="94" t="s">
        <v>35972</v>
      </c>
      <c r="E6" s="98" t="s">
        <v>38998</v>
      </c>
      <c r="F6" s="123">
        <v>45957.432858796295</v>
      </c>
      <c r="G6" s="124">
        <f ca="1">IFERROR(NOW()-F6,"")</f>
        <v>4.5140856484067626E-2</v>
      </c>
      <c r="H6" s="123">
        <v>45957.427025462966</v>
      </c>
      <c r="I6" s="119" t="str">
        <f>IFERROR(VLOOKUP(D6,DB!A:F,6,0),"")</f>
        <v>Generator-SG</v>
      </c>
      <c r="J6" s="119" t="str">
        <f>IFERROR(VLOOKUP(D6,DB!A:G,7,0),"")</f>
        <v>Vandalized</v>
      </c>
      <c r="K6" s="125" t="s">
        <v>39093</v>
      </c>
      <c r="L6" s="121" t="str">
        <f>IFERROR(VLOOKUP(D6,DB!A:I,9,0),"")</f>
        <v>Latis</v>
      </c>
    </row>
    <row r="7" spans="1:16" ht="15" customHeight="1">
      <c r="A7" s="119" t="s">
        <v>39094</v>
      </c>
      <c r="B7" s="119" t="str">
        <f>IFERROR(VLOOKUP(D7,DB!A:K,11,0),"")</f>
        <v>R4</v>
      </c>
      <c r="C7" s="120">
        <v>4</v>
      </c>
      <c r="D7" s="94" t="s">
        <v>26137</v>
      </c>
      <c r="E7" s="98" t="s">
        <v>39079</v>
      </c>
      <c r="F7" s="123">
        <v>45957.438356481478</v>
      </c>
      <c r="G7" s="124">
        <f ca="1">IFERROR(NOW()-F7,"")</f>
        <v>3.964317130157724E-2</v>
      </c>
      <c r="H7" s="123">
        <v>45957.436909722222</v>
      </c>
      <c r="I7" s="119" t="str">
        <f>IFERROR(VLOOKUP(D7,DB!A:F,6,0),"")</f>
        <v>SCECO</v>
      </c>
      <c r="J7" s="119" t="str">
        <f>IFERROR(VLOOKUP(D7,DB!A:G,7,0),"")</f>
        <v>Dead+Dead</v>
      </c>
      <c r="K7" s="125" t="s">
        <v>39095</v>
      </c>
      <c r="L7" s="121" t="str">
        <f>IFERROR(VLOOKUP(D7,DB!A:I,9,0),"")</f>
        <v>Latis</v>
      </c>
    </row>
    <row r="8" spans="1:16" ht="15" customHeight="1">
      <c r="A8" s="119"/>
      <c r="B8" s="119" t="str">
        <f>IFERROR(VLOOKUP(D8,DB!A:K,11,0),"")</f>
        <v/>
      </c>
      <c r="C8" s="120"/>
      <c r="D8" s="94"/>
      <c r="E8" s="122"/>
      <c r="F8" s="123"/>
      <c r="G8" s="124">
        <f ca="1">IFERROR(NOW()-F8,"")</f>
        <v>45957.47799965278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45957.47799965278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45957.47799965278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45957.47799965278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45957.47799965278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45957.47799965278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45957.47799965278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45957.47799965278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45957.47799965278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45957.47799965278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45957.47799965278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45957.47799965278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45957.47799965278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45957.47799965278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45957.47799965278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45957.47799965278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45957.47799965278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45957.47799965278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45957.47799965278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45957.47799965278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45957.47799965278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45957.47799965278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45957.47799965278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45957.47799965278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45957.47799965278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45957.47799965278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45957.47799965278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45957.47799965278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45957.47799965278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45957.47799965278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45957.47799965278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45957.47799965278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45957.47799965278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45957.47799965278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45957.47799965278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45957.47799965278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45957.47799965278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45957.47799965278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45957.47799965278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45957.47799965278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45957.47799965278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45957.47799965278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45957.47799965278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45957.47799965278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45957.47799965278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45957.47799965278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45957.47799965278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45957.47799965278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45957.47799965278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45957.47799965278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45957.47799965278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45957.47799965278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45957.47799965278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45957.47799965278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45957.47799965278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45957.47799965278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45957.47799965278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45957.47799965278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45957.47799965278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45957.47799965278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45957.47799965278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45957.47799965278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45957.47799965278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45957.47799965278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45957.47799965278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45957.47799965278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45957.47799965278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45957.47799965278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45957.47799965278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45957.47799965278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45957.47799965278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45957.47799965278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45957.47799965278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45957.47799965278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45957.47799965278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45957.47799965278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45957.47799965278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45957.47799965278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45957.47799965278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45957.47799965278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45957.47799965278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45957.47799965278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45957.47799965278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45957.47799965278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45957.47799965278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45957.47799965278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45957.47799965278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45957.47799965278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45957.47799965278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45957.47799965278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45957.47799965278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45957.47799965278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45957.47799965278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45957.47799965278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45957.47799965278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45957.47799965278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45957.47799965278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45957.47799965278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45957.47799965278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45957.47799965278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45957.47799965278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45957.47799965278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45957.47799965278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45957.47799965278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45957.47799965278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45957.47799965278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45957.47799965278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45957.47799965278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45957.47799965278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45957.47799965278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45957.47799965278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45957.47799965278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45957.47799965278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45957.47799965278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45957.47799965278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45957.47799965278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45957.47799965278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45957.47799965278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45957.47799965278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45957.47799965278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45957.47799965278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45957.47799965278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45957.47799965278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45957.47799965278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45957.47799965278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45957.47799965278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45957.47799965278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45957.47799965278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45957.47799965278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45957.47799965278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45957.47799965278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45957.47799965278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45957.47799965278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45957.47799965278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45957.47799965278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45957.47799965278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45957.47799965278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45957.47799965278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45957.47799965278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45957.47799965278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45957.47799965278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45957.47799965278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45957.47799965278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45957.47799965278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45957.47799965278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45957.47799965278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45957.47799965278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45957.47799965278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45957.47799965278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45957.47799965278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45957.47799965278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45957.47799965278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45957.47799965278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45957.47799965278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45957.47799965278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45957.47799965278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45957.47799965278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45957.47799965278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45957.47799965278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45957.47799965278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45957.47799965278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45957.47799965278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45957.47799965278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45957.47799965278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45957.47799965278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45957.47799965278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45957.47799965278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45957.47799965278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45957.47799965278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45957.47799965278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45957.47799965278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45957.47799965278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45957.47799965278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45957.47799965278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45957.47799965278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45957.47799965278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45957.47799965278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45957.47799965278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45957.47799965278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45957.47799965278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45957.47799965278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45957.47799965278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45957.47799965278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45957.47799965278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45957.47799965278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45957.47799965278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45957.47799965278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45957.47799965278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45957.47799965278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45957.47799965278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45957.47799965278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45957.47799965278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45957.47799965278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45957.47799965278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45957.47799965278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45957.47799965278</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45957.47799965278</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65.645939467591234</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31.289122337962908</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8.8168885416671401</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45957.47799965278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45957.47799965278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45957.47799965278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45957.47799965278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45957.47799965278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45957.47799965278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45957.47799965278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45957.47799965278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45957.47799965278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45957.47799965278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45957.47799965278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45957.47799965278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45957.47799965278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45957.47799965278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45957.47799965278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45957.47799965278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45957.47799965278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45957.47799965278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45957.47799965278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45957.47799965278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45957.47799965278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45957.47799965278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45957.47799965278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45957.47799965278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45957.47799965278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45957.47799965278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45957.47799965278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45957.47799965278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45957.47799965278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45957.47799965278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45957.47799965278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45957.47799965278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45957.47799965278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45957.47799965278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45957.47799965278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45957.47799965278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45957.47799965278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45957.47799965278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45957.47799965278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45957.47799965278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45957.47799965278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45957.47799965278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45957.47799965278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45957.47799965278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45957.47799965278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45957.47799965278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45957.47799965278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45957.47799965278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45957.47799965278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45957.47799965278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45957.47799965278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45957.47799965278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45957.47799965278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45957.47799965278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45957.47799965278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45957.47799965278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45957.47799965278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45957.47799965278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45957.47799965278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45957.47799965278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45957.47799965278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45957.47799965278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45957.47799965278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45957.47799965278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45957.47799965278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45957.47799965278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45957.47799965278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45957.47799965278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45957.47799965278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45957.47799965278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45957.47799965278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45957.47799965278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45957.47799965278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45957.47799965278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45957.47799965278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45957.47799965278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45957.47799965278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45957.47799965278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45957.47799965278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45957.47799965278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45957.47799965278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45957.47799965278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45957.47799965278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45957.47799965278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45957.47799965278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45957.47799965278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45957.47799965278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45957.47799965278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45957.47799965278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45957.47799965278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45957.47799965278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45957.47799965278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45957.47799965278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45957.47799965278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45957.47799965278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45957.47799965278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45957.47799965278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45957.47799965278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45957.47799965278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45957.47799965278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45957.47799965278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45957.47799965278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45957.47799965278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45957.47799965278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45957.47799965278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45957.47799965278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45957.47799965278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45957.47799965278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45957.47799965278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45957.47799965278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45957.47799965278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45957.47799965278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45957.47799965278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45957.47799965278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45957.47799965278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45957.47799965278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45957.47799965278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45957.47799965278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45957.47799965278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45957.47799965278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45957.47799965278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45957.47799965278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45957.47799965278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45957.47799965278</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45957.47799965278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45957.47799965278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45957.47799965278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45957.47799965278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45957.47799965278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45957.47799965278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45957.47799965278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45957.47799965278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45957.47799965278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45957.47799965278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45957.47799965278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45957.47799965278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45957.47799965278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45957.47799965278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45957.47799965278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45957.47799965278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45957.47799965278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45957.47799965278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45957.47799965278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45957.47799965278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45957.47799965278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45957.47799965278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45957.47799965278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45957.47799965278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45957.47799965278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45957.47799965278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45957.47799965278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45957.47799965278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45957.47799965278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45957.47799965278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45957.47799965278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45957.47799965278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45957.47799965278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45957.47799965278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45957.47799965278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45957.47799965278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45957.47799965278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45957.47799965278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45957.47799965278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45957.47799965278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45957.47799965278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45957.47799965278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45957.47799965278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45957.47799965278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45957.47799965278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45957.47799965278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45957.47799965278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45957.47799965278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45957.47799965278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45957.47799965278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45957.47799965278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45957.47799965278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45957.47799965278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45957.47799965278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45957.47799965278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45957.47799965278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45957.47799965278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45957.47799965278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45957.47799965278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45957.47799965278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45957.47799965278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45957.47799965278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45957.47799965278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45957.47799965278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45957.47799965278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45957.47799965278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45957.47799965278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45957.47799965278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45957.47799965278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45957.47799965278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45957.47799965278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45957.47799965278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45957.47799965278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45957.47799965278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45957.47799965278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45957.47799965278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45957.47799965278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45957.47799965278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45957.47799965278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45957.47799965278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45957.47799965278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45957.47799965278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45957.47799965278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45957.47799965278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45957.47799965278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45957.47799965278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45957.47799965278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45957.47799965278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45957.47799965278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45957.47799965278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45957.47799965278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45957.47799965278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45957.47799965278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45957.47799965278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45957.47799965278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45957.47799965278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45957.47799965278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45957.47799965278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45957.47799965278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45957.47799965278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45957.47799965278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45957.47799965278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45957.47799965278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45957.47799965278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45957.47799965278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45957.47799965278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45957.47799965278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45957.47799965278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45957.47799965278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45957.47799965278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45957.47799965278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45957.47799965278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45957.47799965278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45957.47799965278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45957.47799965278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45957.47799965278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45957.47799965278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45957.47799965278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45957.47799965278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45957.47799965278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45957.47799965278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45957.47799965278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45957.47799965278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45957.47799965278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45957.47799965278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45957.47799965278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45957.47799965278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45957.47799965278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45957.47799965278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45957.47799965278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45957.47799965278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45957.47799965278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45957.47799965278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45957.47799965278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45957.47799965278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45957.47799965278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45957.47799965278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45957.47799965278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45957.47799965278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45957.47799965278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45957.47799965278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45957.47799965278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45957.47799965278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45957.47799965278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45957.47799965278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45957.47799965278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45957.47799965278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45957.47799965278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45957.47799965278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45957.47799965278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45957.47799965278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45957.47799965278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45957.47799965278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45957.47799965278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45957.47799965278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45957.47799965278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45957.47799965278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45957.47799965278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45957.47799965278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45957.47799965278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45957.47799965278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45957.47799965278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45957.47799965278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45957.47799965278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45957.47799965278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45957.47799965278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45957.47799965278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45957.47799965278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45957.47799965278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45957.47799965278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45957.47799965278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45957.47799965278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45957.47799965278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45957.47799965278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45957.47799965278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45957.47799965278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45957.47799965278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45957.47799965278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45957.47799965278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45957.47799965278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45957.47799965278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45957.47799965278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45957.47799965278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45957.47799965278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45957.47799965278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45957.47799965278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45957.47799965278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45957.47799965278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45957.47799965278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45957.47799965278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45957.47799965278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45957.47799965278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45957.47799965278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45957.47799965278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45957.47799965278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45957.47799965278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45957.47799965278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45957.47799965278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45957.47799965278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45957.47799965278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45957.47799965278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45957.47799965278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45957.47799965278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45957.47799965278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45957.47799965278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45957.47799965278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45957.47799965278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45957.47799965278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45957.47799965278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45957.47799965278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45957.47799965278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45957.47799965278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45957.47799965278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45957.47799965278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45957.47799965278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45957.47799965278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45957.47799965278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45957.47799965278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45957.47799965278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45957.47799965278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45957.47799965278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45957.47799965278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45957.47799965278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45957.47799965278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45957.47799965278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45957.47799965278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45957.47799965278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45957.47799965278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45957.47799965278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45957.47799965278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45957.47799965278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45957.47799965278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45957.47799965278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45957.47799965278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45957.47799965278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45957.47799965278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45957.47799965278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45957.47799965278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45957.47799965278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45957.47799965278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45957.47799965278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45957.47799965278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45957.47799965278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45957.47799965278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45957.47799965278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45957.47799965278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45957.47799965278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45957.47799965278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45957.47799965278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45957.47799965278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45957.47799965278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45957.47799965278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45957.47799965278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45957.47799965278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45957.47799965278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45957.47799965278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45957.47799965278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45957.47799965278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45957.47799965278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45957.47799965278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45957.47799965278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45957.47799965278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45957.47799965278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45957.47799965278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45957.47799965278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45957.47799965278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45957.47799965278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45957.47799965278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45957.47799965278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45957.47799965278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45957.47799965278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45957.47799965278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45957.47799965278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45957.47799965278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45957.47799965278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45957.47799965278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45957.47799965278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45957.47799965278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45957.47799965278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45957.47799965278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45957.47799965278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45957.47799965278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45957.47799965278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45957.47799965278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45957.47799965278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45957.47799965278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45957.47799965278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45957.47799965278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45957.47799965278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45957.47799965278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45957.47799965278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45957.47799965278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45957.47799965278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45957.47799965278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45957.47799965278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45957.47799965278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45957.47799965278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45957.47799965278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45957.47799965278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45957.47799965278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45957.47799965278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45957.47799965278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45957.47799965278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45957.47799965278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45957.47799965278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45957.47799965278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45957.47799965278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45957.47799965278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45957.47799965278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45957.47799965278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45957.47799965278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45957.47799965278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45957.47799965278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45957.47799965278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45957.47799965278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45957.47799965278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45957.47799965278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45957.47799965278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45957.47799965278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45957.47799965278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45957.47799965278</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0"/>
  <sheetViews>
    <sheetView tabSelected="1" workbookViewId="0">
      <selection activeCell="H5" sqref="H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39102</v>
      </c>
      <c r="B2" s="103" t="str">
        <f>IFERROR(VLOOKUP(D2,DB!A:K,11,0),"")</f>
        <v>R6</v>
      </c>
      <c r="C2" s="105">
        <v>1</v>
      </c>
      <c r="D2" s="103" t="s">
        <v>35862</v>
      </c>
      <c r="E2" s="106" t="s">
        <v>38998</v>
      </c>
      <c r="F2" s="107">
        <v>45957.390486111108</v>
      </c>
      <c r="G2" s="77">
        <f ca="1">IFERROR(NOW()-F2,"-")</f>
        <v>8.7513541671796702E-2</v>
      </c>
      <c r="H2" s="107">
        <v>45957.390486111108</v>
      </c>
      <c r="I2" s="103" t="str">
        <f>IFERROR(VLOOKUP(D2,DB!A:F,6,0),"")</f>
        <v>SCECO</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34785</v>
      </c>
      <c r="E3" s="106" t="s">
        <v>38998</v>
      </c>
      <c r="F3" s="107">
        <v>45957.441770833335</v>
      </c>
      <c r="G3" s="77">
        <f ca="1">IFERROR(NOW()-F3,"-")</f>
        <v>3.6228819444659166E-2</v>
      </c>
      <c r="H3" s="107">
        <v>45957.441770833335</v>
      </c>
      <c r="I3" s="103" t="str">
        <f>IFERROR(VLOOKUP(D3,DB!A:F,6,0),"")</f>
        <v>SCECO</v>
      </c>
      <c r="J3" s="102" t="str">
        <f>IFERROR(VLOOKUP(D3,DB!A:G,7,0),"")</f>
        <v>Vandalized</v>
      </c>
      <c r="K3" s="108" t="s">
        <v>39105</v>
      </c>
      <c r="L3" s="109" t="str">
        <f>IFERROR(VLOOKUP(D3,DB!A:I,9,0),"")</f>
        <v>Latis</v>
      </c>
    </row>
    <row r="4" spans="1:16383" ht="31.5" customHeight="1">
      <c r="A4" s="104"/>
      <c r="B4" s="103" t="str">
        <f>IFERROR(VLOOKUP(D4,DB!A:K,11,0),"")</f>
        <v/>
      </c>
      <c r="C4" s="105"/>
      <c r="D4" s="169"/>
      <c r="E4" s="106"/>
      <c r="F4" s="107"/>
      <c r="G4" s="77">
        <f ca="1">IFERROR(NOW()-F4,"-")</f>
        <v>45957.47799965278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45957.47799965278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45957.47799965278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45957.47799965278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45957.47799965278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45957.47799965278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45957.47799965278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45957.47799965278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45957.47799965278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45957.47799965278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45957.47799965278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45957.47799965278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45957.47799965278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45957.47799965278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45957.47799965278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45957.47799965278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45957.47799965278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45957.47799965278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45957.47799965278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45957.47799965278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45957.47799965278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45957.47799965278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45957.47799965278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45957.47799965278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45957.47799965278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45957.47799965278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45957.47799965278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45957.47799965278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45957.47799965278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45957.47799965278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45957.47799965278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45957.47799965278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45957.47799965278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45957.47799965278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45957.47799965278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45957.47799965278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45957.47799965278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45957.47799965278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45957.47799965278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45957.47799965278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45957.47799965278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45957.47799965278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45957.47799965278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45957.47799965278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45957.47799965278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45957.47799965278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45957.47799965278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45957.47799965278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45957.47799965278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45957.47799965278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45957.47799965278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45957.47799965278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45957.47799965278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45957.47799965278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45957.47799965278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45957.47799965278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45957.47799965278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45957.47799965278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45957.47799965278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45957.47799965278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45957.47799965278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45957.47799965278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45957.47799965278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45957.47799965278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45957.47799965278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45957.47799965278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45957.47799965278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45957.47799965278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45957.47799965278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45957.47799965278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45957.47799965278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45957.47799965278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45957.47799965278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45957.47799965278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45957.47799965278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45957.47799965278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45957.47799965278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45957.47799965278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45957.47799965278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45957.47799965278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45957.47799965278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45957.47799965278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45957.47799965278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45957.47799965278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45957.47799965278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45957.47799965278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45957.47799965278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45957.47799965278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45957.47799965278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45957.47799965278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45957.47799965278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45957.47799965278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45957.47799965278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45957.47799965278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45957.47799965278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45957.47799965278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45957.47799965278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45957.47799965278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45957.47799965278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45957.47799965278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45957.47799965278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45957.47799965278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45957.47799965278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45957.47799965278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45957.47799965278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45957.47799965278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45957.47799965278</v>
      </c>
      <c r="H110" s="107"/>
      <c r="I110" s="103" t="str">
        <f>IFERROR(VLOOKUP(D110,DB!A:F,6,0),"")</f>
        <v/>
      </c>
      <c r="J110" s="102" t="str">
        <f>IFERROR(VLOOKUP(D110,DB!A:G,7,0),"")</f>
        <v/>
      </c>
      <c r="K110" s="108"/>
      <c r="L110" s="109" t="str">
        <f>IFERROR(VLOOKUP(D110,DB!A:I,9,0),"")</f>
        <v/>
      </c>
    </row>
  </sheetData>
  <dataValidations count="2">
    <dataValidation allowBlank="1" showInputMessage="1" showErrorMessage="1" sqref="E1" xr:uid="{380493DB-286A-4683-AF55-C78F04945A49}"/>
    <dataValidation type="list" allowBlank="1" showInputMessage="1" showErrorMessage="1" sqref="E2:E11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2025-10-27T08:28:45Z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