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133" documentId="120_S{2AC9BD13-BADA-5192-A53E-5A8FF88502F6}" xr6:coauthVersionLast="47" xr6:coauthVersionMax="47" xr10:uidLastSave="{C6250C75-E843-46A3-97C6-679765B45D45}"/>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3" i="4"/>
  <c r="B4" i="4"/>
  <c r="B5" i="4"/>
  <c r="B6" i="4"/>
  <c r="B7" i="4"/>
  <c r="B8" i="4"/>
  <c r="B9" i="4"/>
  <c r="B10" i="4"/>
  <c r="B6" i="2"/>
  <c r="G6" i="2"/>
  <c r="I6" i="2"/>
  <c r="J6" i="2"/>
  <c r="L6" i="2"/>
  <c r="L18" i="5"/>
  <c r="J18" i="5"/>
  <c r="I18" i="5"/>
  <c r="B18" i="5"/>
  <c r="G3" i="9"/>
  <c r="G4" i="9"/>
  <c r="G5" i="9"/>
  <c r="G6" i="9"/>
  <c r="G7" i="9"/>
  <c r="I3" i="9"/>
  <c r="I4" i="9"/>
  <c r="I5" i="9"/>
  <c r="D5" i="3"/>
  <c r="D6" i="3"/>
  <c r="L16" i="5"/>
  <c r="L17"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6" i="5"/>
  <c r="J1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6" i="5"/>
  <c r="I1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16" i="5"/>
  <c r="B1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D9" i="3"/>
  <c r="L3" i="4"/>
  <c r="L4" i="4"/>
  <c r="L5" i="4"/>
  <c r="G6" i="5"/>
  <c r="G7" i="5"/>
  <c r="G8" i="5"/>
  <c r="G9" i="5"/>
  <c r="G10" i="5"/>
  <c r="G11" i="5"/>
  <c r="G12" i="5"/>
  <c r="G13" i="5"/>
  <c r="G14" i="5"/>
  <c r="G15" i="5"/>
  <c r="B6" i="5"/>
  <c r="B7" i="5"/>
  <c r="B8" i="5"/>
  <c r="B9" i="5"/>
  <c r="B10" i="5"/>
  <c r="B11" i="5"/>
  <c r="B12" i="5"/>
  <c r="B13" i="5"/>
  <c r="B14" i="5"/>
  <c r="B15" i="5"/>
  <c r="I6" i="5"/>
  <c r="I7" i="5"/>
  <c r="I8" i="5"/>
  <c r="I9" i="5"/>
  <c r="I10" i="5"/>
  <c r="I11" i="5"/>
  <c r="I12" i="5"/>
  <c r="I13" i="5"/>
  <c r="I14" i="5"/>
  <c r="I15" i="5"/>
  <c r="J6" i="5"/>
  <c r="J7" i="5"/>
  <c r="J8" i="5"/>
  <c r="J9" i="5"/>
  <c r="J10" i="5"/>
  <c r="J11" i="5"/>
  <c r="J12" i="5"/>
  <c r="J13" i="5"/>
  <c r="J14" i="5"/>
  <c r="J15" i="5"/>
  <c r="L6" i="5"/>
  <c r="L7" i="5"/>
  <c r="L8" i="5"/>
  <c r="L9" i="5"/>
  <c r="L10" i="5"/>
  <c r="L11" i="5"/>
  <c r="L12" i="5"/>
  <c r="L13" i="5"/>
  <c r="L14" i="5"/>
  <c r="L1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G4" i="4"/>
  <c r="I4" i="4"/>
  <c r="J4" i="4"/>
  <c r="G5" i="4"/>
  <c r="I5" i="4"/>
  <c r="J5" i="4"/>
  <c r="G6" i="4"/>
  <c r="I6" i="4"/>
  <c r="J6" i="4"/>
  <c r="L6" i="4"/>
  <c r="G7" i="4"/>
  <c r="I7" i="4"/>
  <c r="J7" i="4"/>
  <c r="L7" i="4"/>
  <c r="G8" i="4"/>
  <c r="I8" i="4"/>
  <c r="J8" i="4"/>
  <c r="L8" i="4"/>
  <c r="G9" i="4"/>
  <c r="I9" i="4"/>
  <c r="J9" i="4"/>
  <c r="L9"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G2" i="4"/>
  <c r="B4" i="2"/>
  <c r="G4" i="2"/>
  <c r="I4" i="2"/>
  <c r="J4" i="2"/>
  <c r="L4" i="2"/>
  <c r="G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<sst xmlns="http://schemas.openxmlformats.org/spreadsheetml/2006/main" count="180284" uniqueCount="39129">
  <si>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</si>
  <si>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</si>
  <si>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</si>
  <si>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</si>
  <si>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</si>
  <si>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</si>
  <si>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</si>
  <si>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</si>
  <si>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</si>
  <si>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</si>
  <si>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</si>
  <si>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</si>
  <si>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</si>
  <si>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</si>
  <si>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</si>
  <si>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</si>
  <si>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</si>
  <si>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</si>
  <si>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</si>
  <si>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</si>
  <si>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</si>
  <si>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</si>
  <si>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</si>
  <si>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</si>
  <si>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</si>
  <si>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</si>
  <si>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</si>
  <si>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</si>
  <si>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</si>
  <si>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</si>
  <si>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</si>
  <si>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</si>
  <si>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</si>
  <si>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</si>
  <si>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</si>
  <si>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</si>
  <si>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</si>
  <si>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</si>
  <si>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</si>
  <si>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</si>
  <si>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</si>
  <si>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</si>
  <si>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</si>
  <si>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</si>
  <si>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</si>
  <si>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</si>
  <si>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</si>
  <si>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</si>
  <si>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</si>
  <si>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</si>
  <si>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</si>
  <si>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</si>
  <si>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</si>
  <si>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</si>
  <si>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</si>
  <si>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</si>
  <si>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</si>
  <si>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</si>
  <si>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</si>
  <si>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</si>
  <si>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</si>
  <si>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</si>
  <si>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</si>
  <si>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</si>
  <si>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</si>
  <si>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</si>
  <si>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</si>
  <si>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</si>
  <si>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</si>
  <si>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</si>
  <si>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</si>
  <si>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</si>
  <si>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</si>
  <si>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</si>
  <si>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</si>
  <si>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</si>
  <si>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</si>
  <si>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</si>
  <si>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</si>
  <si>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</si>
  <si>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</si>
  <si>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</si>
  <si>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</si>
  <si>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</si>
  <si>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</si>
  <si>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</si>
  <si>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</si>
  <si>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</si>
  <si>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</si>
  <si>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</si>
  <si>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</si>
  <si>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</si>
  <si>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</si>
  <si>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</si>
  <si>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</si>
  <si>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</si>
  <si>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</si>
  <si>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</si>
  <si>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</si>
  <si>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</si>
  <si>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</si>
  <si>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</si>
  <si>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</si>
  <si>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</si>
  <si>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</si>
  <si>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</si>
  <si>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</si>
  <si>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</si>
  <si>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</si>
  <si>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</si>
  <si>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</si>
  <si>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</si>
  <si>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</si>
  <si>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</si>
  <si>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</si>
  <si>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</si>
  <si>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</si>
  <si>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</si>
  <si>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</si>
  <si>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</si>
  <si>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</si>
  <si>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</si>
  <si>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</si>
  <si>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</si>
  <si>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</si>
  <si>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</si>
  <si>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</si>
  <si>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</si>
  <si>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</si>
  <si>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</si>
  <si>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</si>
  <si>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</si>
  <si>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</si>
  <si>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</si>
  <si>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</si>
  <si>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</si>
  <si>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</si>
  <si>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</si>
  <si>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</si>
  <si>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</si>
  <si>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</si>
  <si>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</si>
  <si>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</si>
  <si>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</si>
  <si>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</si>
  <si>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</si>
  <si>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</si>
  <si>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</si>
  <si>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</si>
  <si>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</si>
  <si>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</si>
  <si>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</si>
  <si>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</si>
  <si>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</si>
  <si>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</si>
  <si>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</si>
  <si>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</si>
  <si>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</si>
  <si>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</si>
  <si>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</si>
  <si>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</si>
  <si>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</si>
  <si>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</si>
  <si>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</si>
  <si>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</si>
  <si>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</si>
  <si>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</si>
  <si>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</si>
  <si>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</si>
  <si>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</si>
  <si>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</si>
  <si>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</si>
  <si>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</si>
  <si>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</si>
  <si>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</si>
  <si>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</si>
  <si>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</si>
  <si>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</si>
  <si>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</si>
  <si>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</si>
  <si>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</si>
  <si>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</si>
  <si>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</si>
  <si>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</si>
  <si>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</si>
  <si>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</si>
  <si>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</si>
  <si>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</si>
  <si>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</si>
  <si>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</si>
  <si>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</si>
  <si>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</si>
  <si>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</si>
  <si>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</si>
  <si>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</si>
  <si>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</si>
  <si>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</si>
  <si>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</si>
  <si>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</si>
  <si>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</si>
  <si>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</si>
  <si>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</si>
  <si>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</si>
  <si>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</si>
  <si>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</si>
  <si>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</si>
  <si>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</si>
  <si>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</si>
  <si>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</si>
  <si>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</si>
  <si>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</si>
  <si>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</si>
  <si>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</si>
  <si>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</si>
  <si>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</si>
  <si>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</si>
  <si>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</si>
  <si>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</si>
  <si>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</si>
  <si>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</si>
  <si>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</si>
  <si>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</si>
  <si>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</si>
  <si>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</si>
  <si>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</si>
  <si>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</si>
  <si>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</si>
  <si>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</si>
  <si>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</si>
  <si>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</si>
  <si>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</si>
  <si>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</si>
  <si>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</si>
  <si>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</si>
  <si>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</si>
  <si>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</si>
  <si>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</si>
  <si>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</si>
  <si>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</si>
  <si>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</si>
  <si>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</si>
  <si>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</si>
  <si>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</si>
  <si>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</si>
  <si>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</si>
  <si>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</si>
  <si>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</si>
  <si>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</si>
  <si>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</si>
  <si>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</si>
  <si>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</si>
  <si>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</si>
  <si>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</si>
  <si>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</si>
  <si>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</si>
  <si>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</si>
  <si>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</si>
  <si>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</si>
  <si>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</si>
  <si>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</si>
  <si>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</si>
  <si>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</si>
  <si>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</si>
  <si>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</si>
  <si>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</si>
  <si>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</si>
  <si>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</si>
  <si>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</si>
  <si>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</si>
  <si>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</si>
  <si>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</si>
  <si>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</si>
  <si>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</si>
  <si>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</si>
  <si>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</si>
  <si>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</si>
  <si>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</si>
  <si>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</si>
  <si>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</si>
  <si>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</si>
  <si>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</si>
  <si>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</si>
  <si>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</si>
  <si>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</si>
  <si>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</si>
  <si>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</si>
  <si>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</si>
  <si>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</si>
  <si>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</si>
  <si>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</si>
  <si>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</si>
  <si>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</si>
  <si>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</si>
  <si>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</si>
  <si>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</si>
  <si>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</si>
  <si>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</si>
  <si>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</si>
  <si>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</si>
  <si>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</si>
  <si>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</si>
  <si>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</si>
  <si>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</si>
  <si>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</si>
  <si>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</si>
  <si>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</si>
  <si>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</si>
  <si>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</si>
  <si>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</si>
  <si>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</si>
  <si>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</si>
  <si>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</si>
  <si>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</si>
  <si>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</si>
  <si>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</si>
  <si>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</si>
  <si>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</si>
  <si>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</si>
  <si>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</si>
  <si>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</si>
  <si>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</si>
  <si>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</si>
  <si>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</si>
  <si>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</si>
  <si>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</si>
  <si>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</si>
  <si>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</si>
  <si>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</si>
  <si>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</si>
  <si>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</si>
  <si>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</si>
  <si>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</si>
  <si>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</si>
  <si>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</si>
  <si>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</si>
  <si>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</si>
  <si>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</si>
  <si>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</si>
  <si>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</si>
  <si>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</si>
  <si>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</si>
  <si>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</si>
  <si>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</si>
  <si>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</si>
  <si>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</si>
  <si>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</si>
  <si>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</si>
  <si>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</si>
  <si>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</si>
  <si>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</si>
  <si>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</si>
  <si>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</si>
  <si>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</si>
  <si>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</si>
  <si>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</si>
  <si>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</si>
  <si>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</si>
  <si>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</si>
  <si>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</si>
  <si>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</si>
  <si>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</si>
  <si>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</si>
  <si>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</si>
  <si>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</si>
  <si>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</si>
  <si>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</si>
  <si>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</si>
  <si>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</si>
  <si>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</si>
  <si>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</si>
  <si>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</si>
  <si>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</si>
  <si>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</si>
  <si>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</si>
  <si>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</si>
  <si>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</si>
  <si>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</si>
  <si>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</si>
  <si>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</si>
  <si>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</si>
  <si>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</si>
  <si>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</si>
  <si>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</si>
  <si>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</si>
  <si>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</si>
  <si>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</si>
  <si>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</si>
  <si>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</si>
  <si>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</si>
  <si>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</si>
  <si>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</si>
  <si>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</si>
  <si>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</si>
  <si>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</si>
  <si>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</si>
  <si>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</si>
  <si>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</si>
  <si>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</si>
  <si>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</si>
  <si>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</si>
  <si>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</si>
  <si>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</si>
  <si>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</si>
  <si>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</si>
  <si>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</si>
  <si>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</si>
  <si>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</si>
  <si>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</si>
  <si>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</si>
  <si>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</si>
  <si>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</si>
  <si>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</si>
  <si>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</si>
  <si>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</si>
  <si>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</si>
  <si>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</si>
  <si>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</si>
  <si>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</si>
  <si>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</si>
  <si>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</si>
  <si>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</si>
  <si>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</si>
  <si>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</si>
  <si>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</si>
  <si>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</si>
  <si>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</si>
  <si>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</si>
  <si>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</si>
  <si>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</si>
  <si>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</si>
  <si>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</si>
  <si>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</si>
  <si>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</si>
  <si>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</si>
  <si>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</si>
  <si>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</si>
  <si>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</si>
  <si>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</si>
  <si>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</si>
  <si>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</si>
  <si>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</si>
  <si>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</si>
  <si>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</si>
  <si>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</si>
  <si>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</si>
  <si>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</si>
  <si>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</si>
  <si>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</si>
  <si>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</si>
  <si>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</si>
  <si>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</si>
  <si>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</si>
  <si>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</si>
  <si>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</si>
  <si>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</si>
  <si>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</si>
  <si>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</si>
  <si>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</si>
  <si>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</si>
  <si>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</si>
  <si>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</si>
  <si>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</si>
  <si>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</si>
  <si>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</si>
  <si>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</si>
  <si>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</si>
  <si>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</si>
  <si>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</si>
  <si>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</si>
  <si>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</si>
  <si>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</si>
  <si>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</si>
  <si>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</si>
  <si>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</si>
  <si>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</si>
  <si>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</si>
  <si>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</si>
  <si>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</si>
  <si>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</si>
  <si>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</si>
  <si>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</si>
  <si>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</si>
  <si>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</si>
  <si>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</si>
  <si>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</si>
  <si>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</si>
  <si>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</si>
  <si>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</si>
  <si>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</si>
  <si>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</si>
  <si>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</si>
  <si>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</si>
  <si>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</si>
  <si>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</si>
  <si>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</si>
  <si>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</si>
  <si>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</si>
  <si>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</si>
  <si>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</si>
  <si>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</si>
  <si>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</si>
  <si>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</si>
  <si>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</si>
  <si>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</si>
  <si>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</si>
  <si>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</si>
  <si>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</si>
  <si>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</si>
  <si>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</si>
  <si>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</si>
  <si>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</si>
  <si>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</si>
  <si>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</si>
  <si>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</si>
  <si>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</si>
  <si>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</si>
  <si>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</si>
  <si>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</si>
  <si>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</si>
  <si>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</si>
  <si>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</si>
  <si>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</si>
  <si>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</si>
  <si>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</si>
  <si>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</si>
  <si>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</si>
  <si>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</si>
  <si>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</si>
  <si>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</si>
  <si>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</si>
  <si>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</si>
  <si>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</si>
  <si>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</si>
  <si>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</si>
  <si>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</si>
  <si>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</si>
  <si>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</si>
  <si>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</si>
  <si>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</si>
  <si>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</si>
  <si>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</si>
  <si>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</si>
  <si>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</si>
  <si>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</si>
  <si>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</si>
  <si>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</si>
  <si>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</si>
  <si>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</si>
  <si>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</si>
  <si>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</si>
  <si>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</si>
  <si>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</si>
  <si>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</si>
  <si>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</si>
  <si>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</si>
  <si>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</si>
  <si>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</si>
  <si>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</si>
  <si>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</si>
  <si>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</si>
  <si>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</si>
  <si>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</si>
  <si>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</si>
  <si>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</si>
  <si>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</si>
  <si>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</si>
  <si>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</si>
  <si>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</si>
  <si>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</si>
  <si>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</si>
  <si>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</si>
  <si>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</si>
  <si>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</si>
  <si>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</si>
  <si>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</si>
  <si>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</si>
  <si>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</si>
  <si>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</si>
  <si>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</si>
  <si>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</si>
  <si>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</si>
  <si>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</si>
  <si>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</si>
  <si>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</si>
  <si>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</si>
  <si>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</si>
  <si>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</si>
  <si>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</si>
  <si>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</si>
  <si>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</si>
  <si>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</si>
  <si>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</si>
  <si>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</si>
  <si>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</si>
  <si>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</si>
  <si>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</si>
  <si>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</si>
  <si>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</si>
  <si>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</si>
  <si>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</si>
  <si>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</si>
  <si>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</si>
  <si>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</si>
  <si>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</si>
  <si>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</si>
  <si>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</si>
  <si>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</si>
  <si>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</si>
  <si>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</si>
  <si>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</si>
  <si>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</si>
  <si>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</si>
  <si>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</si>
  <si>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</si>
  <si>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</si>
  <si>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</si>
  <si>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</si>
  <si>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</si>
  <si>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</si>
  <si>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</si>
  <si>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</si>
  <si>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</si>
  <si>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</si>
  <si>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</si>
  <si>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</si>
  <si>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</si>
  <si>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</si>
  <si>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</si>
  <si>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</si>
  <si>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</si>
  <si>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</si>
  <si>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</si>
  <si>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</si>
  <si>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</si>
  <si>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</si>
  <si>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</si>
  <si>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</si>
  <si>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</si>
  <si>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</si>
  <si>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</si>
  <si>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</si>
  <si>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</si>
  <si>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</si>
  <si>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</si>
  <si>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</si>
  <si>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</si>
  <si>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</si>
  <si>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</si>
  <si>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</si>
  <si>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</si>
  <si>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</si>
  <si>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</si>
  <si>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</si>
  <si>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</si>
  <si>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</si>
  <si>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</si>
  <si>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</si>
  <si>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</si>
  <si>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</si>
  <si>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</si>
  <si>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</si>
  <si>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</si>
  <si>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</si>
  <si>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</si>
  <si>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</si>
  <si>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</si>
  <si>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</si>
  <si>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</si>
  <si>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</si>
  <si>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</si>
  <si>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</si>
  <si>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</si>
  <si>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</si>
  <si>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</si>
  <si>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</si>
  <si>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</si>
  <si>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</si>
  <si>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</si>
  <si>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</si>
  <si>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</si>
  <si>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</si>
  <si>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</si>
  <si>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</si>
  <si>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</si>
  <si>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</si>
  <si>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</si>
  <si>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</si>
  <si>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</si>
  <si>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</si>
  <si>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</si>
  <si>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</si>
  <si>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</si>
  <si>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</si>
  <si>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</si>
  <si>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</si>
  <si>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</si>
  <si>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</si>
  <si>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</si>
  <si>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</si>
  <si>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</si>
  <si>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</si>
  <si>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</si>
  <si>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</si>
  <si>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</si>
  <si>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</si>
  <si>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</si>
  <si>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</si>
  <si>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</si>
  <si>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</si>
  <si>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</si>
  <si>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</si>
  <si>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</si>
  <si>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</si>
  <si>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</si>
  <si>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</si>
  <si>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</si>
  <si>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</si>
  <si>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</si>
  <si>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</si>
  <si>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</si>
  <si>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</si>
  <si>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</si>
  <si>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</si>
  <si>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</si>
  <si>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</si>
  <si>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</si>
  <si>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</si>
  <si>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</si>
  <si>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</si>
  <si>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</si>
  <si>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</si>
  <si>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</si>
  <si>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</si>
  <si>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</si>
  <si>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</si>
  <si>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</si>
  <si>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</si>
  <si>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</si>
  <si>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</si>
  <si>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</si>
  <si>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</si>
  <si>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</si>
  <si>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</si>
  <si>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</si>
  <si>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</si>
  <si>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</si>
  <si>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</si>
  <si>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</si>
  <si>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</si>
  <si>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</si>
  <si>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</si>
  <si>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</si>
  <si>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</si>
  <si>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</si>
  <si>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</si>
  <si>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</si>
  <si>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</si>
  <si>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</si>
  <si>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</si>
  <si>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</si>
  <si>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</si>
  <si>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</si>
  <si>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</si>
  <si>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</si>
  <si>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</si>
  <si>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</si>
  <si>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</si>
  <si>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</si>
  <si>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</si>
  <si>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</si>
  <si>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</si>
  <si>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</si>
  <si>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</si>
  <si>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</si>
  <si>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</si>
  <si>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</si>
  <si>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</si>
  <si>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</si>
  <si>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</si>
  <si>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</si>
  <si>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</si>
  <si>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</si>
  <si>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</si>
  <si>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</si>
  <si>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</si>
  <si>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</si>
  <si>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</si>
  <si>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</si>
  <si>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</si>
  <si>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</si>
  <si>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</si>
  <si>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</si>
  <si>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</si>
  <si>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</si>
  <si>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</si>
  <si>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</si>
  <si>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</si>
  <si>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</si>
  <si>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</si>
  <si>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</si>
  <si>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</si>
  <si>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</si>
  <si>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</si>
  <si>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</si>
  <si>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</si>
  <si>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</si>
  <si>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</si>
  <si>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</si>
  <si>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</si>
  <si>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</si>
  <si>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</si>
  <si>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</si>
  <si>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</si>
  <si>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</si>
  <si>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</si>
  <si>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</si>
  <si>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</si>
  <si>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</si>
  <si>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</si>
  <si>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</si>
  <si>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</si>
  <si>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</si>
  <si>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</si>
  <si>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</si>
  <si>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</si>
  <si>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</si>
  <si>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</si>
  <si>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</si>
  <si>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</si>
  <si>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</si>
  <si>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</si>
  <si>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</si>
  <si>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</si>
  <si>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</si>
  <si>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</si>
  <si>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</si>
  <si>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</si>
  <si>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</si>
  <si>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</si>
  <si>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</si>
  <si>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</si>
  <si>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</si>
  <si>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</si>
  <si>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</si>
  <si>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</si>
  <si>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</si>
  <si>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</si>
  <si>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</si>
  <si>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</si>
  <si>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</si>
  <si>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</si>
  <si>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</si>
  <si>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</si>
  <si>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</si>
  <si>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</si>
  <si>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</si>
  <si>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</si>
  <si>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</si>
  <si>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</si>
  <si>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</si>
  <si>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</si>
  <si>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</si>
  <si>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</si>
  <si>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</si>
  <si>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</si>
  <si>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</si>
  <si>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</si>
  <si>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</si>
  <si>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</si>
  <si>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</si>
  <si>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</si>
  <si>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</si>
  <si>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</si>
  <si>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</si>
  <si>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</si>
  <si>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</si>
  <si>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</si>
  <si>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</si>
  <si>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</si>
  <si>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</si>
  <si>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</si>
  <si>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</si>
  <si>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</si>
  <si>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</si>
  <si>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</si>
  <si>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</si>
  <si>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</si>
  <si>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</si>
  <si>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</si>
  <si>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</si>
  <si>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</si>
  <si>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</si>
  <si>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</si>
  <si>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</si>
  <si>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</si>
  <si>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</si>
  <si>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</si>
  <si>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</si>
  <si>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</si>
  <si>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</si>
  <si>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</si>
  <si>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</si>
  <si>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</si>
  <si>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</si>
  <si>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</si>
  <si>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</si>
  <si>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</si>
  <si>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</si>
  <si>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</si>
  <si>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</si>
  <si>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</si>
  <si>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</si>
  <si>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</si>
  <si>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</si>
  <si>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</si>
  <si>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</si>
  <si>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</si>
  <si>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</si>
  <si>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</si>
  <si>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</si>
  <si>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</si>
  <si>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</si>
  <si>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</si>
  <si>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</si>
  <si>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</si>
  <si>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</si>
  <si>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</si>
  <si>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</si>
  <si>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</si>
  <si>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</si>
  <si>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</si>
  <si>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</si>
  <si>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</si>
  <si>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</si>
  <si>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</si>
  <si>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</si>
  <si>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</si>
  <si>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</si>
  <si>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</si>
  <si>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</si>
  <si>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</si>
  <si>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</si>
  <si>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</si>
  <si>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</si>
  <si>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</si>
  <si>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</si>
  <si>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</si>
  <si>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</si>
  <si>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</si>
  <si>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</si>
  <si>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</si>
  <si>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</si>
  <si>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</si>
  <si>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</si>
  <si>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</si>
  <si>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</si>
  <si>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</si>
  <si>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</si>
  <si>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</si>
  <si>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</si>
  <si>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</si>
  <si>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</si>
  <si>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</si>
  <si>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</si>
  <si>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</si>
  <si>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</si>
  <si>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</si>
  <si>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</si>
  <si>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</si>
  <si>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</si>
  <si>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</si>
  <si>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</si>
  <si>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</si>
  <si>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</si>
  <si>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</si>
  <si>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</si>
  <si>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</si>
  <si>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</si>
  <si>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</si>
  <si>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</si>
  <si>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</si>
  <si>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</si>
  <si>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</si>
  <si>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</si>
  <si>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</si>
  <si>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</si>
  <si>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</si>
  <si>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</si>
  <si>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</si>
  <si>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</si>
  <si>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</si>
  <si>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</si>
  <si>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</si>
  <si>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</si>
  <si>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</si>
  <si>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</si>
  <si>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</si>
  <si>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</si>
  <si>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</si>
  <si>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</si>
  <si>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</si>
  <si>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</si>
  <si>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</si>
  <si>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</si>
  <si>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</si>
  <si>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</si>
  <si>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</si>
  <si>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</si>
  <si>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</si>
  <si>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</si>
  <si>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</si>
  <si>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</si>
  <si>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</si>
  <si>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</si>
  <si>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</si>
  <si>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</si>
  <si>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</si>
  <si>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</si>
  <si>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</si>
  <si>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</si>
  <si>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</si>
  <si>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</si>
  <si>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</si>
  <si>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</si>
  <si>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</si>
  <si>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</si>
  <si>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</si>
  <si>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</si>
  <si>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</si>
  <si>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</si>
  <si>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</si>
  <si>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</si>
  <si>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</si>
  <si>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</si>
  <si>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</si>
  <si>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</si>
  <si>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</si>
  <si>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</si>
  <si>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</si>
  <si>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</si>
  <si>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</si>
  <si>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</si>
  <si>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</si>
  <si>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</si>
  <si>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</si>
  <si>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</si>
  <si>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</si>
  <si>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</si>
  <si>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</si>
  <si>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</si>
  <si>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</si>
  <si>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</si>
  <si>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</si>
  <si>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</si>
  <si>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</si>
  <si>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</si>
  <si>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</si>
  <si>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</si>
  <si>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</si>
  <si>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</si>
  <si>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</si>
  <si>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</si>
  <si>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</si>
  <si>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</si>
  <si>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</si>
  <si>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</si>
  <si>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</si>
  <si>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</si>
  <si>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</si>
  <si>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</si>
  <si>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</si>
  <si>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</si>
  <si>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</si>
  <si>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</si>
  <si>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</si>
  <si>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</si>
  <si>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</si>
  <si>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</si>
  <si>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</si>
  <si>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</si>
  <si>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</si>
  <si>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</si>
  <si>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</si>
  <si>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</si>
  <si>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</si>
  <si>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</si>
  <si>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</si>
  <si>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</si>
  <si>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</si>
  <si>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</si>
  <si>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</si>
  <si>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</si>
  <si>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</si>
  <si>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</si>
  <si>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</si>
  <si>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</si>
  <si>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</si>
  <si>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</si>
  <si>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</si>
  <si>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</si>
  <si>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</si>
  <si>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</si>
  <si>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</si>
  <si>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</si>
  <si>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</si>
  <si>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</si>
  <si>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</si>
  <si>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</si>
  <si>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</si>
  <si>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</si>
  <si>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</si>
  <si>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</si>
  <si>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</si>
  <si>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</si>
  <si>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</si>
  <si>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</si>
  <si>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</si>
  <si>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</si>
  <si>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</si>
  <si>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</si>
  <si>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</si>
  <si>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</si>
  <si>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</si>
  <si>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</si>
  <si>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</si>
  <si>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</si>
  <si>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</si>
  <si>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</si>
  <si>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</si>
  <si>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</si>
  <si>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</si>
  <si>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</si>
  <si>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</si>
  <si>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</si>
  <si>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</si>
  <si>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</si>
  <si>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</si>
  <si>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</si>
  <si>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</si>
  <si>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</si>
  <si>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</si>
  <si>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</si>
  <si>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</si>
  <si>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</si>
  <si>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</si>
  <si>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</si>
  <si>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</si>
  <si>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</si>
  <si>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</si>
  <si>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</si>
  <si>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</si>
  <si>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</si>
  <si>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</si>
  <si>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</si>
  <si>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</si>
  <si>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</si>
  <si>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</si>
  <si>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</si>
  <si>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</si>
  <si>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</si>
  <si>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</si>
  <si>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</si>
  <si>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</si>
  <si>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</si>
  <si>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</si>
  <si>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</si>
  <si>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</si>
  <si>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</si>
  <si>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</si>
  <si>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</si>
  <si>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</si>
  <si>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</si>
  <si>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</si>
  <si>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</si>
  <si>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</si>
  <si>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</si>
  <si>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</si>
  <si>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</si>
  <si>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</si>
  <si>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</si>
  <si>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</si>
  <si>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</si>
  <si>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</si>
  <si>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</si>
  <si>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</si>
  <si>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</si>
  <si>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</si>
  <si>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</si>
  <si>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</si>
  <si>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</si>
  <si>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</si>
  <si>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</si>
  <si>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</si>
  <si>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</si>
  <si>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</si>
  <si>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</si>
  <si>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</si>
  <si>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</si>
  <si>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</si>
  <si>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</si>
  <si>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</si>
  <si>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</si>
  <si>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</si>
  <si>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</si>
  <si>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</si>
  <si>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</si>
  <si>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</si>
  <si>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</si>
  <si>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</si>
  <si>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</si>
  <si>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</si>
  <si>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</si>
  <si>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</si>
  <si>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</si>
  <si>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</si>
  <si>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</si>
  <si>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</si>
  <si>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</si>
  <si>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</si>
  <si>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</si>
  <si>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</si>
  <si>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</si>
  <si>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</si>
  <si>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</si>
  <si>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</si>
  <si>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</si>
  <si>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</si>
  <si>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</si>
  <si>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</si>
  <si>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</si>
  <si>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</si>
  <si>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</si>
  <si>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</si>
  <si>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</si>
  <si>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</si>
  <si>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</si>
  <si>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</si>
  <si>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</si>
  <si>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</si>
  <si>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</si>
  <si>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</si>
  <si>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</si>
  <si>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</si>
  <si>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</si>
  <si>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</si>
  <si>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</si>
  <si>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</si>
  <si>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</si>
  <si>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</si>
  <si>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</si>
  <si>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</si>
  <si>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</si>
  <si>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</si>
  <si>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</si>
  <si>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</si>
  <si>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</si>
  <si>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</si>
  <si>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</si>
  <si>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</si>
  <si>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</si>
  <si>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</si>
  <si>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</si>
  <si>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</si>
  <si>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</si>
  <si>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</si>
  <si>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</si>
  <si>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</si>
  <si>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</si>
  <si>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</si>
  <si>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</si>
  <si>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</si>
  <si>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</si>
  <si>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</si>
  <si>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</si>
  <si>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</si>
  <si>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</si>
  <si>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</si>
  <si>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</si>
  <si>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</si>
  <si>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</si>
  <si>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</si>
  <si>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</si>
  <si>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</si>
  <si>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</si>
  <si>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</si>
  <si>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</si>
  <si>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</si>
  <si>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</si>
  <si>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</si>
  <si>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</si>
  <si>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</si>
  <si>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</si>
  <si>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</si>
  <si>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</si>
  <si>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</si>
  <si>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</si>
  <si>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</si>
  <si>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</si>
  <si>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</si>
  <si>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</si>
  <si>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</si>
  <si>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</si>
  <si>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</si>
  <si>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</si>
  <si>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</si>
  <si>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</si>
  <si>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</si>
  <si>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</si>
  <si>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</si>
  <si>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</si>
  <si>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</si>
  <si>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</si>
  <si>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</si>
  <si>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</si>
  <si>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</si>
  <si>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</si>
  <si>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</si>
  <si>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</si>
  <si>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</si>
  <si>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</si>
  <si>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</si>
  <si>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</si>
  <si>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</si>
  <si>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</si>
  <si>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</si>
  <si>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</si>
  <si>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</si>
  <si>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</si>
  <si>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</si>
  <si>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</si>
  <si>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</si>
  <si>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</si>
  <si>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</si>
  <si>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</si>
  <si>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</si>
  <si>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</si>
  <si>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</si>
  <si>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</si>
  <si>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</si>
  <si>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</si>
  <si>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</si>
  <si>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</si>
  <si>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</si>
  <si>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</si>
  <si>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</si>
  <si>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</si>
  <si>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</si>
  <si>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</si>
  <si>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</si>
  <si>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</si>
  <si>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</si>
  <si>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</si>
  <si>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</si>
  <si>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</si>
  <si>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</si>
  <si>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</si>
  <si>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</si>
  <si>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</si>
  <si>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</si>
  <si>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</si>
  <si>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</si>
  <si>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</si>
  <si>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</si>
  <si>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</si>
  <si>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</si>
  <si>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</si>
  <si>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</si>
  <si>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</si>
  <si>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</si>
  <si>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</si>
  <si>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</si>
  <si>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</si>
  <si>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</si>
  <si>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</si>
  <si>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</si>
  <si>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</si>
  <si>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</si>
  <si>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</si>
  <si>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</si>
  <si>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</si>
  <si>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</si>
  <si>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</si>
  <si>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</si>
  <si>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</si>
  <si>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</si>
  <si>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</si>
  <si>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</si>
  <si>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</si>
  <si>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</si>
  <si>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</si>
  <si>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</si>
  <si>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</si>
  <si>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</si>
  <si>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</si>
  <si>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</si>
  <si>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</si>
  <si>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</si>
  <si>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</si>
  <si>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</si>
  <si>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</si>
  <si>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</si>
  <si>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</si>
  <si>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</si>
  <si>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</si>
  <si>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</si>
  <si>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</si>
  <si>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</si>
  <si>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</si>
  <si>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</si>
  <si>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</si>
  <si>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</si>
  <si>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</si>
  <si>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</si>
  <si>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</si>
  <si>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</si>
  <si>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</si>
  <si>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</si>
  <si>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</si>
  <si>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</si>
  <si>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</si>
  <si>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</si>
  <si>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</si>
  <si>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</si>
  <si>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</si>
  <si>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</si>
  <si>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</si>
  <si>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</si>
  <si>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</si>
  <si>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</si>
  <si>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</si>
  <si>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</si>
  <si>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</si>
  <si>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</si>
  <si>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</si>
  <si>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</si>
  <si>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</si>
  <si>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</si>
  <si>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</si>
  <si>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</si>
  <si>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</si>
  <si>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</si>
  <si>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</si>
  <si>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</si>
  <si>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</si>
  <si>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</si>
  <si>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</si>
  <si>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</si>
  <si>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</si>
  <si>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</si>
  <si>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</si>
  <si>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</si>
  <si>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</si>
  <si>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</si>
  <si>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</si>
  <si>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</si>
  <si>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</si>
  <si>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</si>
  <si>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</si>
  <si>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</si>
  <si>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</si>
  <si>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</si>
  <si>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</si>
  <si>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</si>
  <si>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</si>
  <si>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</si>
  <si>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</si>
  <si>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</si>
  <si>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</si>
  <si>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</si>
  <si>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</si>
  <si>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</si>
  <si>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</si>
  <si>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</si>
  <si>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</si>
  <si>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</si>
  <si>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</si>
  <si>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</si>
  <si>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</si>
  <si>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</si>
  <si>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</si>
  <si>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</si>
  <si>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</si>
  <si>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</si>
  <si>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</si>
  <si>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</si>
  <si>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</si>
  <si>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</si>
  <si>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</si>
  <si>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</si>
  <si>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</si>
  <si>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</si>
  <si>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</si>
  <si>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</si>
  <si>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</si>
  <si>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</si>
  <si>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</si>
  <si>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</si>
  <si>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</si>
  <si>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</si>
  <si>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</si>
  <si>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</si>
  <si>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</si>
  <si>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</si>
  <si>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</si>
  <si>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</si>
  <si>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</si>
  <si>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</si>
  <si>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</si>
  <si>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</si>
  <si>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</si>
  <si>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</si>
  <si>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</si>
  <si>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</si>
  <si>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</si>
  <si>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</si>
  <si>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</si>
  <si>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</si>
  <si>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</si>
  <si>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</si>
  <si>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</si>
  <si>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</si>
  <si>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</si>
  <si>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</si>
  <si>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</si>
  <si>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</si>
  <si>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</si>
  <si>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</si>
  <si>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</si>
  <si>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</si>
  <si>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</si>
  <si>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</si>
  <si>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</si>
  <si>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</si>
  <si>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</si>
  <si>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</si>
  <si>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</si>
  <si>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</si>
  <si>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</si>
  <si>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</si>
  <si>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</si>
  <si>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</si>
  <si>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</si>
  <si>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</si>
  <si>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</si>
  <si>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</si>
  <si>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</si>
  <si>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</si>
  <si>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</si>
  <si>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</si>
  <si>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</si>
  <si>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</si>
  <si>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</si>
  <si>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</si>
  <si>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</si>
  <si>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</si>
  <si>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</si>
  <si>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</si>
  <si>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</si>
  <si>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</si>
  <si>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</si>
  <si>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</si>
  <si>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</si>
  <si>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</si>
  <si>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</si>
  <si>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</si>
  <si>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</si>
  <si>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</si>
  <si>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</si>
  <si>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</si>
  <si>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</si>
  <si>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</si>
  <si>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</si>
  <si>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</si>
  <si>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</si>
  <si>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</si>
  <si>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</si>
  <si>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</si>
  <si>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</si>
  <si>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</si>
  <si>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</si>
  <si>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</si>
  <si>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</si>
  <si>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</si>
  <si>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</si>
  <si>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</si>
  <si>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</si>
  <si>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</si>
  <si>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</si>
  <si>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</si>
  <si>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</si>
  <si>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</si>
  <si>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</si>
  <si>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</si>
  <si>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</si>
  <si>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</si>
  <si>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</si>
  <si>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</si>
  <si>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</si>
  <si>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</si>
  <si>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</si>
  <si>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</si>
  <si>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</si>
  <si>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</si>
  <si>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</si>
  <si>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</si>
  <si>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</si>
  <si>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</si>
  <si>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</si>
  <si>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</si>
  <si>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</si>
  <si>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</si>
  <si>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</si>
  <si>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</si>
  <si>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</si>
  <si>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</si>
  <si>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</si>
  <si>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</si>
  <si>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</si>
  <si>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</si>
  <si>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</si>
  <si>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</si>
  <si>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</si>
  <si>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</si>
  <si>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</si>
  <si>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</si>
  <si>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</si>
  <si>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</si>
  <si>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</si>
  <si>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</si>
  <si>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</si>
  <si>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</si>
  <si>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</si>
  <si>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</si>
  <si>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</si>
  <si>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</si>
  <si>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</si>
  <si>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</si>
  <si>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</si>
  <si>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</si>
  <si>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</si>
  <si>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</si>
  <si>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</si>
  <si>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</si>
  <si>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</si>
  <si>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</si>
  <si>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</si>
  <si>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</si>
  <si>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</si>
  <si>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</si>
  <si>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</si>
  <si>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</si>
  <si>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</si>
  <si>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</si>
  <si>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</si>
  <si>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</si>
  <si>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</si>
  <si>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</si>
  <si>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</si>
  <si>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</si>
  <si>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</si>
  <si>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</si>
  <si>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</si>
  <si>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</si>
  <si>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</si>
  <si>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</si>
  <si>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</si>
  <si>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</si>
  <si>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</si>
  <si>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</si>
  <si>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</si>
  <si>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</si>
  <si>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</si>
  <si>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</si>
  <si>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</si>
  <si>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</si>
  <si>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</si>
  <si>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</si>
  <si>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</si>
  <si>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</si>
  <si>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</si>
  <si>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</si>
  <si>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</si>
  <si>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</si>
  <si>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</si>
  <si>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</si>
  <si>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</si>
  <si>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</si>
  <si>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</si>
  <si>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</si>
  <si>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</si>
  <si>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</si>
  <si>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</si>
  <si>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</si>
  <si>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</si>
  <si>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</si>
  <si>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</si>
  <si>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</si>
  <si>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</si>
  <si>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</si>
  <si>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</si>
  <si>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</si>
  <si>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</si>
  <si>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</si>
  <si>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</si>
  <si>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</si>
  <si>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</si>
  <si>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</si>
  <si>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</si>
  <si>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</si>
  <si>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</si>
  <si>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</si>
  <si>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</si>
  <si>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</si>
  <si>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</si>
  <si>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</si>
  <si>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</si>
  <si>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</si>
  <si>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</si>
  <si>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</si>
  <si>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</si>
  <si>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</si>
  <si>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</si>
  <si>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</si>
  <si>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</si>
  <si>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</si>
  <si>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</si>
  <si>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</si>
  <si>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</si>
  <si>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</si>
  <si>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</si>
  <si>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</si>
  <si>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</si>
  <si>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</si>
  <si>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</si>
  <si>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</si>
  <si>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</si>
  <si>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</si>
  <si>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</si>
  <si>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</si>
  <si>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</si>
  <si>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</si>
  <si>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</si>
  <si>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</si>
  <si>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</si>
  <si>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</si>
  <si>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</si>
  <si>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</si>
  <si>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</si>
  <si>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</si>
  <si>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</si>
  <si>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</si>
  <si>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</si>
  <si>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</si>
  <si>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</si>
  <si>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</si>
  <si>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</si>
  <si>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</si>
  <si>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</si>
  <si>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</si>
  <si>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</si>
  <si>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</si>
  <si>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</si>
  <si>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</si>
  <si>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</si>
  <si>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</si>
  <si>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</si>
  <si>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</si>
  <si>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</si>
  <si>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</si>
  <si>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</si>
  <si>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</si>
  <si>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</si>
  <si>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</si>
  <si>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</si>
  <si>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</si>
  <si>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</si>
  <si>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</si>
  <si>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</si>
  <si>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</si>
  <si>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</si>
  <si>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</si>
  <si>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</si>
  <si>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</si>
  <si>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</si>
  <si>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</si>
  <si>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</si>
  <si>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</si>
  <si>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</si>
  <si>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</si>
  <si>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</si>
  <si>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</si>
  <si>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</si>
  <si>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</si>
  <si>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</si>
  <si>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</si>
  <si>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</si>
  <si>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</si>
  <si>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</si>
  <si>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</si>
  <si>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</si>
  <si>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</si>
  <si>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</si>
  <si>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</si>
  <si>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</si>
  <si>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</si>
  <si>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</si>
  <si>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</si>
  <si>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</si>
  <si>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</si>
  <si>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</si>
  <si>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</si>
  <si>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</si>
  <si>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</si>
  <si>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</si>
  <si>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</si>
  <si>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</si>
  <si>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</si>
  <si>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</si>
  <si>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</si>
  <si>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</si>
  <si>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</si>
  <si>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</si>
  <si>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</si>
  <si>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</si>
  <si>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</si>
  <si>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</si>
  <si>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</si>
  <si>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</si>
  <si>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</si>
  <si>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</si>
  <si>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</si>
  <si>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</si>
  <si>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</si>
  <si>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</si>
  <si>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</si>
  <si>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</si>
  <si>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</si>
  <si>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</si>
  <si>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</si>
  <si>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</si>
  <si>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</si>
  <si>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</si>
  <si>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</si>
  <si>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</si>
  <si>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</si>
  <si>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</si>
  <si>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</si>
  <si>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</si>
  <si>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</si>
  <si>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</si>
  <si>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</si>
  <si>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</si>
  <si>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</si>
  <si>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</si>
  <si>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</si>
  <si>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</si>
  <si>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</si>
  <si>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</si>
  <si>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</si>
  <si>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</si>
  <si>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</si>
  <si>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</si>
  <si>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</si>
  <si>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</si>
  <si>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</si>
  <si>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</si>
  <si>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</si>
  <si>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</si>
  <si>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</si>
  <si>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</si>
  <si>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</si>
  <si>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</si>
  <si>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</si>
  <si>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</si>
  <si>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</si>
  <si>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</si>
  <si>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</si>
  <si>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</si>
  <si>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</si>
  <si>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</si>
  <si>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</si>
  <si>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</si>
  <si>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</si>
  <si>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</si>
  <si>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</si>
  <si>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</si>
  <si>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</si>
  <si>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</si>
  <si>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</si>
  <si>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</si>
  <si>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</si>
  <si>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</si>
  <si>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</si>
  <si>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</si>
  <si>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</si>
  <si>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</si>
  <si>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</si>
  <si>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</si>
  <si>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</si>
  <si>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</si>
  <si>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</si>
  <si>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</si>
  <si>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</si>
  <si>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</si>
  <si>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</si>
  <si>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</si>
  <si>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</si>
  <si>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</si>
  <si>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</si>
  <si>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</si>
  <si>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</si>
  <si>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</si>
  <si>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</si>
  <si>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</si>
  <si>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</si>
  <si>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</si>
  <si>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</si>
  <si>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</si>
  <si>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</si>
  <si>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</si>
  <si>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</si>
  <si>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</si>
  <si>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</si>
  <si>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</si>
  <si>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</si>
  <si>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</si>
  <si>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</si>
  <si>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</si>
  <si>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</si>
  <si>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</si>
  <si>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</si>
  <si>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</si>
  <si>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</si>
  <si>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</si>
  <si>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</si>
  <si>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</si>
  <si>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</si>
  <si>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</si>
  <si>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</si>
  <si>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</si>
  <si>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</si>
  <si>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</si>
  <si>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</si>
  <si>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</si>
  <si>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</si>
  <si>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</si>
  <si>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</si>
  <si>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</si>
  <si>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</si>
  <si>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</si>
  <si>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</si>
  <si>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</si>
  <si>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</si>
  <si>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</si>
  <si>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</si>
  <si>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</si>
  <si>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</si>
  <si>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</si>
  <si>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</si>
  <si>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</si>
  <si>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</si>
  <si>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</si>
  <si>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</si>
  <si>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</si>
  <si>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</si>
  <si>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</si>
  <si>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</si>
  <si>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</si>
  <si>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</si>
  <si>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</si>
  <si>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</si>
  <si>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</si>
  <si>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</si>
  <si>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</si>
  <si>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</si>
  <si>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</si>
  <si>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</si>
  <si>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</si>
  <si>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</si>
  <si>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</si>
  <si>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</si>
  <si>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</si>
  <si>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</si>
  <si>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</si>
  <si>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</si>
  <si>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</si>
  <si>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</si>
  <si>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</si>
  <si>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</si>
  <si>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</si>
  <si>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</si>
  <si>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</si>
  <si>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</si>
  <si>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</si>
  <si>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</si>
  <si>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</si>
  <si>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</si>
  <si>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</si>
  <si>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</si>
  <si>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</si>
  <si>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</si>
  <si>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</si>
  <si>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</si>
  <si>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</si>
  <si>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</si>
  <si>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</si>
  <si>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</si>
  <si>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</si>
  <si>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</si>
  <si>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</si>
  <si>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</si>
  <si>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</si>
  <si>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</si>
  <si>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</si>
  <si>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</si>
  <si>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</si>
  <si>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</si>
  <si>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</si>
  <si>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</si>
  <si>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</si>
  <si>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</si>
  <si>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</si>
  <si>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</si>
  <si>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</si>
  <si>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</si>
  <si>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</si>
  <si>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</si>
  <si>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</si>
  <si>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</si>
  <si>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</si>
  <si>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</si>
  <si>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</si>
  <si>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</si>
  <si>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</si>
  <si>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</si>
  <si>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</si>
  <si>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</si>
  <si>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</si>
  <si>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</si>
  <si>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</si>
  <si>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</si>
  <si>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</si>
  <si>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</si>
  <si>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</si>
  <si>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</si>
  <si>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</si>
  <si>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</si>
  <si>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</si>
  <si>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</si>
  <si>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</si>
  <si>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</si>
  <si>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</si>
  <si>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</si>
  <si>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</si>
  <si>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</si>
  <si>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</si>
  <si>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</si>
  <si>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</si>
  <si>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</si>
  <si>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</si>
  <si>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</si>
  <si>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</si>
  <si>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</si>
  <si>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</si>
  <si>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</si>
  <si>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</si>
  <si>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</si>
  <si>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</si>
  <si>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</si>
  <si>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</si>
  <si>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</si>
  <si>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</si>
  <si>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</si>
  <si>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</si>
  <si>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</si>
  <si>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</si>
  <si>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</si>
  <si>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</si>
  <si>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</si>
  <si>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</si>
  <si>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</si>
  <si>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</si>
  <si>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</si>
  <si>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</si>
  <si>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</si>
  <si>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</si>
  <si>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</si>
  <si>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</si>
  <si>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</si>
  <si>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</si>
  <si>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</si>
  <si>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</si>
  <si>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</si>
  <si>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</si>
  <si>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</si>
  <si>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</si>
  <si>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</si>
  <si>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</si>
  <si>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</si>
  <si>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</si>
  <si>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</si>
  <si>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</si>
  <si>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</si>
  <si>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</si>
  <si>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</si>
  <si>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</si>
  <si>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</si>
  <si>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</si>
  <si>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</si>
  <si>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</si>
  <si>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</si>
  <si>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</si>
  <si>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</si>
  <si>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</si>
  <si>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</si>
  <si>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</si>
  <si>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</si>
  <si>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</si>
  <si>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</si>
  <si>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</si>
  <si>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</si>
  <si>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</si>
  <si>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</si>
  <si>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</si>
  <si>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</si>
  <si>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</si>
  <si>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</si>
  <si>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</si>
  <si>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</si>
  <si>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</si>
  <si>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</si>
  <si>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</si>
  <si>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</si>
  <si>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</si>
  <si>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</si>
  <si>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</si>
  <si>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</si>
  <si>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</si>
  <si>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</si>
  <si>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</si>
  <si>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</si>
  <si>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</si>
  <si>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</si>
  <si>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</si>
  <si>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</si>
  <si>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</si>
  <si>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</si>
  <si>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</si>
  <si>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</si>
  <si>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</si>
  <si>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</si>
  <si>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</si>
  <si>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</si>
  <si>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</si>
  <si>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</si>
  <si>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</si>
  <si>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</si>
  <si>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</si>
  <si>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</si>
  <si>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</si>
  <si>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</si>
  <si>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</si>
  <si>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</si>
  <si>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</si>
  <si>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</si>
  <si>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</si>
  <si>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</si>
  <si>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</si>
  <si>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</si>
  <si>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</si>
  <si>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</si>
  <si>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</si>
  <si>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</si>
  <si>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</si>
  <si>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</si>
  <si>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</si>
  <si>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</si>
  <si>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</si>
  <si>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</si>
  <si>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</si>
  <si>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</si>
  <si>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</si>
  <si>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</si>
  <si>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</si>
  <si>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</si>
  <si>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</si>
  <si>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</si>
  <si>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</si>
  <si>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</si>
  <si>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</si>
  <si>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</si>
  <si>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</si>
  <si>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</si>
  <si>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</si>
  <si>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</si>
  <si>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</si>
  <si>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</si>
  <si>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</si>
  <si>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</si>
  <si>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</si>
  <si>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</si>
  <si>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</si>
  <si>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</si>
  <si>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</si>
  <si>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</si>
  <si>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</si>
  <si>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</si>
  <si>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</si>
  <si>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</si>
  <si>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</si>
  <si>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</si>
  <si>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</si>
  <si>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</si>
  <si>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</si>
  <si>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</si>
  <si>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</si>
  <si>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</si>
  <si>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</si>
  <si>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</si>
  <si>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</si>
  <si>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</si>
  <si>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</si>
  <si>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</si>
  <si>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</si>
  <si>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</si>
  <si>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</si>
  <si>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</si>
  <si>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</si>
  <si>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</si>
  <si>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</si>
  <si>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</si>
  <si>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</si>
  <si>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</si>
  <si>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</si>
  <si>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</si>
  <si>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</si>
  <si>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</si>
  <si>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</si>
  <si>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</si>
  <si>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</si>
  <si>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</si>
  <si>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</si>
  <si>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</si>
  <si>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</si>
  <si>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</si>
  <si>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</si>
  <si>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</si>
  <si>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</si>
  <si>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</si>
  <si>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</si>
  <si>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</si>
  <si>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</si>
  <si>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</si>
  <si>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</si>
  <si>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</si>
  <si>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</si>
  <si>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</si>
  <si>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</si>
  <si>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</si>
  <si>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</si>
  <si>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</si>
  <si>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</si>
  <si>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</si>
  <si>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</si>
  <si>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</si>
  <si>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</si>
  <si>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</si>
  <si>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</si>
  <si>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</si>
  <si>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</si>
  <si>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</si>
  <si>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</si>
  <si>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</si>
  <si>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</si>
  <si>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</si>
  <si>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</si>
  <si>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</si>
  <si>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</si>
  <si>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</si>
  <si>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</si>
  <si>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</si>
  <si>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</si>
  <si>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</si>
  <si>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</si>
  <si>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</si>
  <si>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</si>
  <si>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</si>
  <si>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</si>
  <si>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</si>
  <si>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</si>
  <si>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</si>
  <si>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</si>
  <si>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</si>
  <si>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</si>
  <si>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</si>
  <si>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</si>
  <si>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</si>
  <si>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</si>
  <si>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</si>
  <si>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</si>
  <si>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</si>
  <si>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</si>
  <si>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</si>
  <si>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</si>
  <si>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</si>
  <si>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</si>
  <si>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</si>
  <si>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</si>
  <si>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</si>
  <si>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</si>
  <si>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</si>
  <si>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</si>
  <si>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</si>
  <si>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</si>
  <si>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</si>
  <si>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</si>
  <si>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</si>
  <si>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</si>
  <si>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</si>
  <si>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</si>
  <si>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</si>
  <si>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</si>
  <si>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</si>
  <si>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</si>
  <si>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</si>
  <si>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</si>
  <si>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</si>
  <si>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</si>
  <si>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</si>
  <si>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</si>
  <si>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</si>
  <si>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</si>
  <si>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</si>
  <si>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</si>
  <si>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</si>
  <si>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</si>
  <si>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</si>
  <si>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</si>
  <si>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</si>
  <si>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</si>
  <si>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</si>
  <si>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</si>
  <si>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</si>
  <si>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</si>
  <si>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</si>
  <si>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</si>
  <si>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</si>
  <si>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</si>
  <si>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</si>
  <si>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</si>
  <si>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</si>
  <si>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</si>
  <si>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</si>
  <si>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</si>
  <si>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</si>
  <si>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</si>
  <si>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</si>
  <si>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</si>
  <si>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</si>
  <si>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</si>
  <si>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</si>
  <si>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</si>
  <si>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</si>
  <si>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</si>
  <si>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</si>
  <si>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</si>
  <si>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</si>
  <si>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</si>
  <si>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</si>
  <si>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</si>
  <si>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</si>
  <si>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</si>
  <si>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</si>
  <si>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</si>
  <si>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</si>
  <si>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</si>
  <si>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</si>
  <si>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</si>
  <si>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</si>
  <si>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</si>
  <si>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</si>
  <si>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</si>
  <si>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</si>
  <si>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</si>
  <si>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</si>
  <si>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</si>
  <si>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</si>
  <si>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</si>
  <si>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</si>
  <si>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</si>
  <si>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</si>
  <si>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</si>
  <si>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</si>
  <si>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</si>
  <si>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</si>
  <si>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</si>
  <si>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</si>
  <si>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</si>
  <si>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</si>
  <si>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</si>
  <si>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</si>
  <si>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</si>
  <si>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</si>
  <si>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</si>
  <si>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</si>
  <si>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</si>
  <si>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</si>
  <si>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</si>
  <si>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</si>
  <si>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</si>
  <si>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</si>
  <si>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</si>
  <si>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</si>
  <si>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</si>
  <si>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</si>
  <si>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</si>
  <si>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</si>
  <si>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</si>
  <si>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</si>
  <si>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</si>
  <si>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</si>
  <si>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</si>
  <si>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</si>
  <si>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</si>
  <si>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</si>
  <si>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</si>
  <si>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</si>
  <si>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</si>
  <si>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</si>
  <si>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</si>
  <si>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</si>
  <si>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</si>
  <si>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</si>
  <si>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</si>
  <si>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</si>
  <si>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</si>
  <si>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</si>
  <si>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</si>
  <si>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</si>
  <si>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</si>
  <si>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</si>
  <si>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</si>
  <si>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</si>
  <si>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</si>
  <si>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</si>
  <si>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</si>
  <si>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</si>
  <si>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</si>
  <si>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</si>
  <si>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</si>
  <si>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</si>
  <si>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</si>
  <si>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</si>
  <si>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</si>
  <si>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</si>
  <si>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</si>
  <si>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</si>
  <si>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</si>
  <si>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</si>
  <si>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</si>
  <si>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</si>
  <si>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</si>
  <si>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</si>
  <si>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</si>
  <si>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</si>
  <si>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</si>
  <si>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</si>
  <si>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</si>
  <si>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</si>
  <si>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</si>
  <si>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</si>
  <si>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</si>
  <si>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</si>
  <si>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</si>
  <si>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</si>
  <si>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</si>
  <si>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</si>
  <si>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</si>
  <si>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</si>
  <si>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</si>
  <si>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</si>
  <si>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</si>
  <si>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</si>
  <si>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</si>
  <si>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</si>
  <si>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</si>
  <si>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</si>
  <si>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</si>
  <si>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</si>
  <si>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</si>
  <si>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</si>
  <si>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</si>
  <si>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</si>
  <si>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</si>
  <si>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</si>
  <si>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</si>
  <si>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</si>
  <si>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</si>
  <si>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</si>
  <si>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</si>
  <si>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</si>
  <si>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</si>
  <si>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</si>
  <si>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</si>
  <si>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</si>
  <si>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</si>
  <si>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</si>
  <si>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</si>
  <si>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</si>
  <si>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</si>
  <si>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</si>
  <si>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</si>
  <si>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</si>
  <si>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</si>
  <si>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</si>
  <si>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</si>
  <si>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</si>
  <si>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</si>
  <si>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</si>
  <si>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</si>
  <si>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</si>
  <si>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</si>
  <si>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</si>
  <si>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</si>
  <si>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</si>
  <si>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</si>
  <si>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</si>
  <si>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</si>
  <si>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</si>
  <si>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</si>
  <si>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</si>
  <si>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</si>
  <si>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</si>
  <si>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</si>
  <si>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</si>
  <si>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</si>
  <si>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</si>
  <si>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</si>
  <si>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</si>
  <si>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</si>
  <si>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</si>
  <si>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</si>
  <si>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</si>
  <si>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</si>
  <si>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</si>
  <si>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</si>
  <si>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</si>
  <si>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</si>
  <si>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</si>
  <si>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</si>
  <si>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</si>
  <si>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</si>
  <si>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</si>
  <si>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</si>
  <si>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</si>
  <si>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</si>
  <si>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</si>
  <si>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</si>
  <si>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</si>
  <si>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</si>
  <si>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</si>
  <si>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</si>
  <si>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</si>
  <si>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</si>
  <si>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</si>
  <si>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</si>
  <si>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</si>
  <si>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</si>
  <si>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</si>
  <si>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</si>
  <si>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</si>
  <si>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</si>
  <si>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</si>
  <si>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</si>
  <si>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</si>
  <si>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</si>
  <si>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</si>
  <si>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</si>
  <si>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</si>
  <si>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</si>
  <si>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</si>
  <si>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</si>
  <si>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</si>
  <si>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</si>
  <si>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</si>
  <si>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</si>
  <si>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</si>
  <si>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</si>
  <si>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</si>
  <si>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</si>
  <si>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</si>
  <si>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</si>
  <si>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</si>
  <si>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</si>
  <si>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</si>
  <si>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</si>
  <si>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</si>
  <si>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</si>
  <si>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</si>
  <si>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</si>
  <si>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</si>
  <si>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</si>
  <si>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</si>
  <si>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</si>
  <si>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</si>
  <si>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</si>
  <si>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</si>
  <si>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</si>
  <si>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</si>
  <si>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</si>
  <si>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</si>
  <si>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</si>
  <si>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</si>
  <si>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</si>
  <si>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</si>
  <si>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</si>
  <si>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</si>
  <si>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</si>
  <si>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</si>
  <si>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</si>
  <si>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</si>
  <si>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</si>
  <si>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</si>
  <si>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</si>
  <si>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</si>
  <si>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</si>
  <si>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</si>
  <si>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</si>
  <si>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</si>
  <si>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</si>
  <si>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</si>
  <si>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</si>
  <si>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</si>
  <si>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</si>
  <si>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</si>
  <si>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</si>
  <si>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</si>
  <si>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</si>
  <si>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</si>
  <si>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</si>
  <si>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</si>
  <si>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</si>
  <si>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</si>
  <si>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</si>
  <si>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</si>
  <si>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</si>
  <si>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</si>
  <si>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</si>
  <si>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</si>
  <si>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</si>
  <si>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</si>
  <si>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</si>
  <si>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</si>
  <si>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</si>
  <si>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</si>
  <si>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</si>
  <si>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</si>
  <si>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</si>
  <si>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</si>
  <si>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</si>
  <si>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</si>
  <si>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</si>
  <si>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</si>
  <si>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</si>
  <si>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</si>
  <si>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</si>
  <si>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</si>
  <si>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</si>
  <si>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</si>
  <si>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</si>
  <si>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</si>
  <si>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</si>
  <si>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</si>
  <si>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</si>
  <si>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</si>
  <si>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</si>
  <si>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</si>
  <si>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</si>
  <si>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</si>
  <si>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</si>
  <si>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</si>
  <si>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</si>
  <si>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</si>
  <si>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</si>
  <si>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</si>
  <si>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</si>
  <si>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</si>
  <si>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</si>
  <si>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</si>
  <si>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</si>
  <si>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</si>
  <si>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</si>
  <si>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</si>
  <si>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</si>
  <si>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</si>
  <si>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</si>
  <si>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</si>
  <si>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</si>
  <si>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</si>
  <si>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</si>
  <si>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</si>
  <si>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</si>
  <si>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</si>
  <si>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</si>
  <si>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</si>
  <si>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</si>
  <si>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</si>
  <si>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</si>
  <si>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</si>
  <si>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</si>
  <si>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</si>
  <si>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</si>
  <si>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</si>
  <si>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</si>
  <si>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</si>
  <si>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</si>
  <si>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</si>
  <si>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</si>
  <si>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</si>
  <si>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</si>
  <si>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</si>
  <si>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</si>
  <si>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</si>
  <si>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</si>
  <si>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</si>
  <si>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</si>
  <si>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</si>
  <si>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</si>
  <si>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</si>
  <si>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</si>
  <si>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</si>
  <si>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</si>
  <si>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</si>
  <si>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</si>
  <si>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</si>
  <si>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</si>
  <si>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</si>
  <si>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</si>
  <si>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</si>
  <si>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</si>
  <si>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</si>
  <si>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</si>
  <si>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</si>
  <si>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</si>
  <si>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</si>
  <si>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</si>
  <si>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</si>
  <si>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</si>
  <si>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</si>
  <si>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</si>
  <si>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</si>
  <si>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</si>
  <si>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</si>
  <si>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</si>
  <si>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</si>
  <si>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</si>
  <si>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</si>
  <si>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</si>
  <si>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</si>
  <si>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</si>
  <si>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</si>
  <si>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</si>
  <si>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</si>
  <si>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</si>
  <si>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</si>
  <si>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</si>
  <si>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</si>
  <si>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</si>
  <si>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</si>
  <si>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</si>
  <si>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</si>
  <si>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</si>
  <si>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</si>
  <si>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</si>
  <si>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</si>
  <si>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</si>
  <si>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</si>
  <si>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</si>
  <si>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</si>
  <si>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</si>
  <si>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</si>
  <si>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</si>
  <si>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</si>
  <si>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</si>
  <si>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</si>
  <si>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</si>
  <si>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</si>
  <si>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</si>
  <si>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</si>
  <si>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</si>
  <si>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</si>
  <si>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</si>
  <si>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</si>
  <si>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</si>
  <si>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</si>
  <si>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</si>
  <si>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</si>
  <si>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</si>
  <si>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</si>
  <si>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</si>
  <si>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</si>
  <si>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</si>
  <si>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</si>
  <si>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</si>
  <si>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</si>
  <si>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</si>
  <si>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</si>
  <si>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</si>
  <si>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</si>
  <si>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</si>
  <si>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</si>
  <si>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</si>
  <si>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</si>
  <si>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</si>
  <si>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</si>
  <si>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</si>
  <si>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</si>
  <si>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</si>
  <si>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</si>
  <si>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</si>
  <si>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</si>
  <si>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</si>
  <si>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</si>
  <si>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</si>
  <si>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</si>
  <si>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</si>
  <si>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</si>
  <si>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</si>
  <si>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</si>
  <si>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</si>
  <si>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</si>
  <si>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</si>
  <si>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</si>
  <si>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</si>
  <si>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</si>
  <si>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</si>
  <si>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</si>
  <si>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</si>
  <si>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</si>
  <si>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</si>
  <si>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</si>
  <si>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</si>
  <si>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</si>
  <si>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</si>
  <si>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</si>
  <si>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</si>
  <si>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</si>
  <si>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</si>
  <si>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</si>
  <si>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</si>
  <si>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</si>
  <si>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</si>
  <si>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</si>
  <si>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</si>
  <si>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</si>
  <si>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</si>
  <si>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</si>
  <si>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</si>
  <si>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</si>
  <si>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</si>
  <si>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</si>
  <si>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</si>
  <si>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</si>
  <si>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</si>
  <si>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</si>
  <si>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</si>
  <si>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</si>
  <si>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</si>
  <si>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</si>
  <si>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</si>
  <si>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</si>
  <si>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</si>
  <si>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</si>
  <si>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</si>
  <si>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</si>
  <si>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</si>
  <si>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</si>
  <si>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</si>
  <si>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</si>
  <si>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</si>
  <si>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</si>
  <si>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</si>
  <si>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</si>
  <si>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</si>
  <si>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</si>
  <si>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</si>
  <si>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</si>
  <si>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</si>
  <si>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</si>
  <si>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</si>
  <si>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</si>
  <si>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</si>
  <si>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</si>
  <si>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</si>
  <si>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</si>
  <si>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</si>
  <si>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</si>
  <si>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</si>
  <si>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</si>
  <si>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</si>
  <si>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</si>
  <si>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</si>
  <si>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</si>
  <si>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</si>
  <si>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</si>
  <si>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</si>
  <si>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</si>
  <si>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</si>
  <si>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</si>
  <si>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</si>
  <si>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</si>
  <si>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</si>
  <si>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</si>
  <si>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</si>
  <si>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</si>
  <si>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</si>
  <si>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</si>
  <si>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</si>
  <si>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</si>
  <si>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</si>
  <si>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</si>
  <si>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</si>
  <si>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</si>
  <si>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</si>
  <si>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</si>
  <si>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</si>
  <si>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</si>
  <si>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</si>
  <si>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</si>
  <si>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</si>
  <si>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</si>
  <si>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</si>
  <si>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</si>
  <si>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</si>
  <si>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</si>
  <si>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</si>
  <si>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</si>
  <si>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</si>
  <si>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</si>
  <si>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</si>
  <si>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</si>
  <si>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</si>
  <si>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</si>
  <si>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</si>
  <si>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</si>
  <si>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</si>
  <si>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</si>
  <si>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</si>
  <si>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</si>
  <si>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</si>
  <si>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</si>
  <si>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</si>
  <si>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</si>
  <si>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</si>
  <si>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</si>
  <si>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</si>
  <si>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</si>
  <si>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</si>
  <si>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</si>
  <si>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</si>
  <si>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</si>
  <si>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</si>
  <si>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</si>
  <si>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</si>
  <si>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</si>
  <si>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</si>
  <si>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</si>
  <si>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</si>
  <si>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</si>
  <si>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</si>
  <si>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</si>
  <si>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</si>
  <si>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</si>
  <si>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</si>
  <si>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</si>
  <si>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</si>
  <si>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</si>
  <si>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</si>
  <si>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</si>
  <si>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</si>
  <si>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</si>
  <si>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</si>
  <si>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</si>
  <si>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</si>
  <si>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</si>
  <si>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</si>
  <si>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</si>
  <si>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</si>
  <si>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</si>
  <si>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</si>
  <si>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</si>
  <si>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</si>
  <si>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</si>
  <si>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</si>
  <si>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</si>
  <si>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</si>
  <si>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</si>
  <si>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</si>
  <si>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</si>
  <si>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</si>
  <si>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</si>
  <si>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</si>
  <si>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</si>
  <si>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</si>
  <si>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</si>
  <si>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</si>
  <si>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</si>
  <si>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</si>
  <si>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</si>
  <si>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</si>
  <si>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</si>
  <si>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</si>
  <si>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</si>
  <si>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</si>
  <si>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</si>
  <si>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</si>
  <si>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</si>
  <si>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</si>
  <si>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</si>
  <si>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</si>
  <si>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</si>
  <si>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</si>
  <si>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</si>
  <si>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</si>
  <si>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</si>
  <si>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</si>
  <si>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</si>
  <si>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</si>
  <si>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</si>
  <si>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</si>
  <si>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</si>
  <si>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</si>
  <si>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</si>
  <si>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</si>
  <si>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</si>
  <si>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</si>
  <si>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</si>
  <si>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</si>
  <si>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</si>
  <si>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</si>
  <si>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</si>
  <si>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</si>
  <si>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</si>
  <si>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</si>
  <si>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</si>
  <si>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</si>
  <si>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</si>
  <si>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</si>
  <si>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</si>
  <si>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</si>
  <si>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</si>
  <si>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</si>
  <si>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</si>
  <si>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</si>
  <si>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</si>
  <si>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</si>
  <si>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</si>
  <si>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</si>
  <si>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</si>
  <si>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</si>
  <si>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</si>
  <si>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</si>
  <si>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</si>
  <si>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</si>
  <si>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</si>
  <si>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</si>
  <si>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</si>
  <si>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</si>
  <si>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</si>
  <si>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</si>
  <si>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</si>
  <si>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</si>
  <si>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</si>
  <si>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</si>
  <si>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</si>
  <si>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</si>
  <si>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</si>
  <si>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</si>
  <si>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</si>
  <si>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</si>
  <si>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</si>
  <si>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</si>
  <si>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</si>
  <si>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</si>
  <si>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</si>
  <si>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</si>
  <si>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</si>
  <si>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</si>
  <si>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</si>
  <si>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</si>
  <si>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</si>
  <si>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</si>
  <si>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</si>
  <si>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</si>
  <si>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</si>
  <si>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</si>
  <si>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</si>
  <si>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</si>
  <si>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</si>
  <si>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</si>
  <si>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</si>
  <si>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</si>
  <si>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</si>
  <si>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</si>
  <si>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</si>
  <si>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</si>
  <si>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</si>
  <si>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</si>
  <si>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</si>
  <si>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</si>
  <si>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</si>
  <si>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</si>
  <si>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</si>
  <si>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</si>
  <si>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</si>
  <si>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</si>
  <si>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</si>
  <si>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</si>
  <si>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</si>
  <si>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</si>
  <si>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</si>
  <si>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</si>
  <si>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</si>
  <si>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</si>
  <si>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</si>
  <si>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</si>
  <si>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</si>
  <si>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</si>
  <si>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</si>
  <si>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</si>
  <si>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</si>
  <si>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</si>
  <si>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</si>
  <si>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</si>
  <si>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</si>
  <si>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</si>
  <si>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</si>
  <si>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</si>
  <si>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</si>
  <si>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</si>
  <si>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</si>
  <si>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</si>
  <si>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</si>
  <si>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</si>
  <si>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</si>
  <si>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</si>
  <si>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</si>
  <si>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</si>
  <si>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</si>
  <si>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</si>
  <si>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</si>
  <si>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</si>
  <si>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</si>
  <si>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</si>
  <si>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</si>
  <si>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</si>
  <si>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</si>
  <si>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</si>
  <si>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</si>
  <si>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</si>
  <si>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</si>
  <si>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</si>
  <si>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</si>
  <si>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</si>
  <si>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</si>
  <si>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</si>
  <si>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</si>
  <si>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</si>
  <si>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</si>
  <si>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</si>
  <si>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</si>
  <si>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</si>
  <si>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</si>
  <si>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</si>
  <si>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</si>
  <si>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</si>
  <si>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</si>
  <si>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</si>
  <si>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</si>
  <si>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</si>
  <si>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</si>
  <si>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</si>
  <si>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</si>
  <si>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</si>
  <si>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</si>
  <si>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</si>
  <si>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</si>
  <si>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</si>
  <si>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</si>
  <si>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</si>
  <si>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</si>
  <si>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</si>
  <si>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</si>
  <si>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</si>
  <si>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</si>
  <si>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</si>
  <si>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</si>
  <si>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</si>
  <si>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</si>
  <si>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</si>
  <si>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</si>
  <si>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</si>
  <si>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</si>
  <si>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</si>
  <si>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</si>
  <si>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</si>
  <si>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</si>
  <si>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</si>
  <si>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</si>
  <si>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</si>
  <si>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</si>
  <si>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</si>
  <si>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</si>
  <si>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</si>
  <si>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</si>
  <si>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</si>
  <si>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</si>
  <si>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</si>
  <si>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</si>
  <si>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</si>
  <si>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</si>
  <si>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</si>
  <si>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</si>
  <si>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</si>
  <si>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</si>
  <si>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</si>
  <si>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</si>
  <si>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</si>
  <si>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</si>
  <si>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</si>
  <si>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</si>
  <si>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</si>
  <si>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</si>
  <si>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</si>
  <si>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</si>
  <si>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</si>
  <si>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</si>
  <si>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</si>
  <si>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</si>
  <si>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</si>
  <si>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</si>
  <si>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</si>
  <si>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</si>
  <si>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</si>
  <si>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</si>
  <si>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</si>
  <si>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</si>
  <si>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</si>
  <si>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</si>
  <si>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</si>
  <si>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</si>
  <si>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</si>
  <si>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</si>
  <si>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</si>
  <si>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</si>
  <si>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</si>
  <si>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</si>
  <si>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</si>
  <si>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</si>
  <si>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</si>
  <si>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</si>
  <si>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</si>
  <si>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</si>
  <si>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</si>
  <si>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</si>
  <si>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</si>
  <si>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</si>
  <si>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</si>
  <si>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</si>
  <si>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</si>
  <si>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</si>
  <si>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</si>
  <si>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</si>
  <si>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</si>
  <si>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</si>
  <si>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</si>
  <si>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</si>
  <si>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</si>
  <si>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</si>
  <si>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</si>
  <si>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</si>
  <si>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</si>
  <si>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</si>
  <si>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</si>
  <si>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</si>
  <si>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</si>
  <si>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</si>
  <si>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</si>
  <si>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</si>
  <si>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</si>
  <si>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</si>
  <si>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</si>
  <si>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</si>
  <si>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</si>
  <si>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</si>
  <si>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</si>
  <si>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</si>
  <si>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</si>
  <si>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</si>
  <si>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</si>
  <si>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</si>
  <si>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</si>
  <si>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</si>
  <si>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</si>
  <si>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</si>
  <si>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</si>
  <si>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</si>
  <si>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</si>
  <si>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</si>
  <si>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</si>
  <si>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</si>
  <si>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</si>
  <si>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</si>
  <si>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</si>
  <si>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</si>
  <si>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</si>
  <si>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</si>
  <si>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</si>
  <si>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</si>
  <si>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</si>
  <si>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</si>
  <si>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</si>
  <si>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</si>
  <si>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</si>
  <si>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</si>
  <si>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</si>
  <si>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</si>
  <si>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</si>
  <si>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</si>
  <si>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</si>
  <si>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</si>
  <si>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</si>
  <si>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</si>
  <si>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</si>
  <si>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</si>
  <si>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</si>
  <si>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</si>
  <si>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</si>
  <si>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</si>
  <si>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</si>
  <si>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</si>
  <si>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</si>
  <si>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</si>
  <si>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</si>
  <si>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</si>
  <si>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</si>
  <si>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</si>
  <si>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</si>
  <si>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</si>
  <si>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</si>
  <si>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</si>
  <si>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</si>
  <si>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</si>
  <si>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</si>
  <si>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</si>
  <si>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</si>
  <si>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</si>
  <si>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</si>
  <si>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</si>
  <si>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</si>
  <si>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</si>
  <si>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</si>
  <si>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</si>
  <si>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</si>
  <si>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</si>
  <si>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</si>
  <si>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</si>
  <si>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</si>
  <si>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</si>
  <si>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</si>
  <si>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</si>
  <si>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</si>
  <si>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</si>
  <si>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</si>
  <si>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</si>
  <si>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</si>
  <si>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</si>
  <si>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</si>
  <si>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</si>
  <si>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</si>
  <si>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</si>
  <si>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</si>
  <si>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</si>
  <si>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</si>
  <si>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</si>
  <si>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</si>
  <si>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</si>
  <si>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</si>
  <si>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</si>
  <si>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</si>
  <si>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</si>
  <si>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</si>
  <si>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</si>
  <si>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</si>
  <si>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</si>
  <si>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</si>
  <si>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</si>
  <si>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</si>
  <si>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</si>
  <si>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</si>
  <si>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</si>
  <si>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</si>
  <si>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</si>
  <si>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</si>
  <si>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</si>
  <si>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</si>
  <si>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</si>
  <si>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</si>
  <si>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</si>
  <si>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</si>
  <si>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</si>
  <si>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</si>
  <si>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</si>
  <si>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</si>
  <si>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</si>
  <si>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</si>
  <si>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</si>
  <si>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</si>
  <si>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</si>
  <si>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</si>
  <si>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</si>
  <si>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</si>
  <si>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</si>
  <si>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</si>
  <si>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</si>
  <si>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</si>
  <si>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</si>
  <si>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</si>
  <si>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</si>
  <si>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</si>
  <si>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</si>
  <si>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</si>
  <si>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</si>
  <si>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</si>
  <si>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</si>
  <si>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</si>
  <si>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</si>
  <si>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</si>
  <si>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</si>
  <si>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</si>
  <si>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</si>
  <si>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</si>
  <si>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</si>
  <si>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</si>
  <si>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</si>
  <si>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</si>
  <si>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</si>
  <si>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</si>
  <si>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</si>
  <si>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</si>
  <si>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</si>
  <si>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</si>
  <si>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</si>
  <si>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</si>
  <si>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</si>
  <si>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</si>
  <si>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</si>
  <si>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</si>
  <si>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</si>
  <si>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</si>
  <si>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</si>
  <si>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</si>
  <si>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</si>
  <si>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</si>
  <si>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</si>
  <si>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</si>
  <si>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</si>
  <si>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</si>
  <si>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</si>
  <si>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</si>
  <si>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</si>
  <si>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</si>
  <si>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</si>
  <si>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</si>
  <si>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</si>
  <si>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</si>
  <si>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</si>
  <si>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</si>
  <si>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</si>
  <si>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</si>
  <si>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</si>
  <si>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</si>
  <si>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</si>
  <si>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</si>
  <si>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</si>
  <si>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</si>
  <si>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</si>
  <si>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</si>
  <si>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</si>
  <si>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</si>
  <si>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</si>
  <si>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</si>
  <si>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</si>
  <si>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</si>
  <si>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</si>
  <si>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</si>
  <si>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</si>
  <si>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</si>
  <si>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</si>
  <si>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</si>
  <si>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</si>
  <si>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</si>
  <si>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</si>
  <si>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</si>
  <si>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</si>
  <si>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</si>
  <si>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</si>
  <si>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</si>
  <si>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</si>
  <si>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</si>
  <si>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</si>
  <si>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</si>
  <si>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</si>
  <si>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</si>
  <si>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</si>
  <si>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</si>
  <si>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</si>
  <si>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</si>
  <si>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</si>
  <si>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</si>
  <si>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</si>
  <si>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</si>
  <si>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</si>
  <si>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</si>
  <si>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</si>
  <si>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</si>
  <si>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</si>
  <si>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</si>
  <si>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</si>
  <si>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</si>
  <si>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</si>
  <si>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</si>
  <si>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</si>
  <si>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</si>
  <si>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</si>
  <si>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</si>
  <si>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</si>
  <si>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</si>
  <si>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</si>
  <si>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</si>
  <si>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</si>
  <si>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</si>
  <si>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</si>
  <si>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</si>
  <si>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</si>
  <si>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</si>
  <si>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</si>
  <si>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</si>
  <si>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</si>
  <si>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</si>
  <si>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</si>
  <si>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</si>
  <si>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</si>
  <si>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</si>
  <si>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</si>
  <si>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</si>
  <si>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</si>
  <si>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</si>
  <si>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</si>
  <si>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</si>
  <si>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</si>
  <si>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</si>
  <si>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</si>
  <si>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</si>
  <si>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</si>
  <si>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</si>
  <si>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</si>
  <si>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</si>
  <si>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</si>
  <si>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</si>
  <si>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</si>
  <si>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</si>
  <si>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</si>
  <si>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</si>
  <si>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</si>
  <si>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</si>
  <si>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</si>
  <si>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</si>
  <si>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</si>
  <si>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</si>
  <si>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</si>
  <si>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</si>
  <si>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</si>
  <si>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</si>
  <si>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</si>
  <si>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</si>
  <si>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</si>
  <si>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</si>
  <si>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</si>
  <si>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</si>
  <si>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</si>
  <si>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</si>
  <si>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</si>
  <si>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</si>
  <si>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</si>
  <si>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</si>
  <si>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</si>
  <si>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</si>
  <si>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</si>
  <si>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</si>
  <si>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</si>
  <si>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</si>
  <si>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</si>
  <si>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</si>
  <si>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</si>
  <si>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</si>
  <si>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</si>
  <si>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</si>
  <si>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</si>
  <si>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</si>
  <si>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</si>
  <si>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</si>
  <si>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</si>
  <si>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</si>
  <si>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</si>
  <si>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</si>
  <si>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</si>
  <si>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</si>
  <si>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</si>
  <si>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</si>
  <si>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</si>
  <si>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</si>
  <si>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</si>
  <si>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</si>
  <si>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</si>
  <si>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</si>
  <si>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</si>
  <si>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</si>
  <si>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</si>
  <si>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</si>
  <si>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</si>
  <si>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</si>
  <si>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</si>
  <si>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</si>
  <si>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</si>
  <si>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</si>
  <si>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</si>
  <si>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</si>
  <si>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</si>
  <si>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</si>
  <si>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</si>
  <si>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</si>
  <si>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</si>
  <si>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</si>
  <si>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</si>
  <si>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</si>
  <si>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</si>
  <si>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</si>
  <si>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</si>
  <si>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</si>
  <si>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</si>
  <si>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</si>
  <si>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</si>
  <si>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</si>
  <si>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</si>
  <si>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</si>
  <si>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</si>
  <si>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</si>
  <si>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</si>
  <si>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</si>
  <si>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</si>
  <si>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</si>
  <si>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</si>
  <si>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</si>
  <si>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</si>
  <si>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</si>
  <si>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</si>
  <si>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</si>
  <si>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</si>
  <si>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</si>
  <si>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</si>
  <si>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</si>
  <si>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</si>
  <si>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</si>
  <si>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</si>
  <si>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</si>
  <si>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</si>
  <si>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</si>
  <si>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</si>
  <si>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</si>
  <si>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</si>
  <si>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</si>
  <si>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</si>
  <si>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</si>
  <si>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</si>
  <si>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</si>
  <si>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</si>
  <si>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</si>
  <si>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</si>
  <si>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</si>
  <si>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</si>
  <si>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</si>
  <si>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</si>
  <si>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</si>
  <si>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</si>
  <si>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</si>
  <si>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</si>
  <si>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</si>
  <si>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</si>
  <si>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</si>
  <si>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</si>
  <si>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</si>
  <si>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</si>
  <si>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</si>
  <si>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</si>
  <si>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</si>
  <si>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</si>
  <si>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</si>
  <si>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</si>
  <si>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</si>
  <si>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</si>
  <si>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</si>
  <si>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</si>
  <si>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</si>
  <si>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</si>
  <si>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</si>
  <si>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</si>
  <si>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</si>
  <si>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</si>
  <si>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</si>
  <si>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</si>
  <si>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</si>
  <si>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</si>
  <si>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</si>
  <si>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</si>
  <si>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</si>
  <si>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</si>
  <si>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</si>
  <si>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</si>
  <si>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</si>
  <si>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</si>
  <si>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</si>
  <si>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</si>
  <si>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</si>
  <si>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</si>
  <si>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</si>
  <si>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</si>
  <si>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</si>
  <si>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</si>
  <si>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</si>
  <si>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</si>
  <si>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</si>
  <si>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</si>
  <si>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</si>
  <si>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</si>
  <si>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</si>
  <si>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</si>
  <si>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</si>
  <si>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</si>
  <si>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</si>
  <si>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</si>
  <si>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</si>
  <si>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</si>
  <si>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</si>
  <si>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</si>
  <si>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</si>
  <si>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</si>
  <si>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</si>
  <si>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</si>
  <si>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</si>
  <si>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</si>
  <si>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</si>
  <si>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</si>
  <si>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</si>
  <si>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</si>
  <si>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</si>
  <si>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</si>
  <si>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</si>
  <si>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</si>
  <si>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</si>
  <si>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</si>
  <si>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</si>
  <si>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</si>
  <si>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</si>
  <si>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</si>
  <si>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</si>
  <si>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</si>
  <si>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</si>
  <si>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</si>
  <si>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</si>
  <si>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</si>
  <si>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</si>
  <si>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</si>
  <si>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</si>
  <si>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</si>
  <si>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</si>
  <si>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</si>
  <si>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</si>
  <si>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</si>
  <si>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</si>
  <si>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</si>
  <si>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</si>
  <si>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</si>
  <si>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</si>
  <si>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</si>
  <si>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</si>
  <si>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</si>
  <si>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</si>
  <si>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</si>
  <si>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</si>
  <si>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</si>
  <si>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</si>
  <si>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</si>
  <si>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</si>
  <si>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</si>
  <si>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</si>
  <si>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</si>
  <si>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</si>
  <si>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</si>
  <si>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</si>
  <si>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</si>
  <si>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</si>
  <si>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</si>
  <si>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</si>
  <si>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</si>
  <si>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</si>
  <si>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</si>
  <si>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</si>
  <si>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</si>
  <si>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</si>
  <si>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</si>
  <si>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</si>
  <si>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</si>
  <si>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</si>
  <si>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</si>
  <si>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</si>
  <si>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</si>
  <si>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</si>
  <si>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</si>
  <si>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</si>
  <si>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</si>
  <si>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</si>
  <si>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</si>
  <si>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</si>
  <si>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</si>
  <si>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</si>
  <si>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</si>
  <si>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</si>
  <si>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</si>
  <si>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</si>
  <si>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</si>
  <si>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</si>
  <si>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</si>
  <si>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</si>
  <si>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</si>
  <si>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</si>
  <si>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</si>
  <si>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</si>
  <si>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</si>
  <si>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</si>
  <si>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</si>
  <si>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</si>
  <si>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</si>
  <si>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</si>
  <si>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</si>
  <si>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</si>
  <si>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</si>
  <si>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</si>
  <si>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</si>
  <si>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</si>
  <si>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</si>
  <si>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</si>
  <si>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</si>
  <si>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</si>
  <si>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</si>
  <si>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</si>
  <si>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</si>
  <si>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</si>
  <si>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</si>
  <si>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</si>
  <si>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</si>
  <si>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</si>
  <si>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</si>
  <si>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</si>
  <si>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</si>
  <si>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</si>
  <si>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</si>
  <si>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</si>
  <si>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</si>
  <si>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</si>
  <si>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</si>
  <si>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</si>
  <si>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</si>
  <si>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</si>
  <si>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</si>
  <si>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</si>
  <si>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</si>
  <si>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</si>
  <si>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</si>
  <si>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</si>
  <si>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</si>
  <si>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</si>
  <si>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</si>
  <si>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</si>
  <si>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</si>
  <si>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</si>
  <si>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</si>
  <si>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</si>
  <si>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</si>
  <si>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</si>
  <si>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</si>
  <si>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</si>
  <si>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</si>
  <si>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</si>
  <si>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</si>
  <si>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</si>
  <si>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</si>
  <si>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</si>
  <si>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</si>
  <si>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</si>
  <si>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</si>
  <si>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</si>
  <si>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</si>
  <si>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</si>
  <si>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</si>
  <si>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</si>
  <si>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</si>
  <si>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</si>
  <si>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</si>
  <si>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</si>
  <si>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</si>
  <si>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</si>
  <si>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</si>
  <si>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</si>
  <si>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</si>
  <si>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</si>
  <si>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</si>
  <si>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</si>
  <si>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</si>
  <si>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</si>
  <si>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</si>
  <si>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</si>
  <si>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</si>
  <si>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</si>
  <si>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</si>
  <si>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</si>
  <si>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</si>
  <si>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</si>
  <si>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</si>
  <si>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</si>
  <si>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</si>
  <si>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</si>
  <si>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</si>
  <si>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</si>
  <si>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</si>
  <si>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</si>
  <si>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</si>
  <si>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</si>
  <si>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</si>
  <si>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</si>
  <si>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</si>
  <si>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</si>
  <si>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</si>
  <si>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</si>
  <si>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</si>
  <si>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</si>
  <si>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</si>
  <si>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</si>
  <si>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</si>
  <si>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</si>
  <si>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</si>
  <si>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</si>
  <si>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</si>
  <si>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</si>
  <si>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</si>
  <si>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</si>
  <si>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</si>
  <si>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</si>
  <si>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</si>
  <si>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</si>
  <si>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</si>
  <si>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</si>
  <si>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</si>
  <si>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</si>
  <si>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</si>
  <si>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</si>
  <si>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</si>
  <si>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</si>
  <si>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</si>
  <si>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</si>
  <si>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</si>
  <si>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</si>
  <si>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</si>
  <si>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</si>
  <si>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</si>
  <si>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</si>
  <si>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</si>
  <si>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</si>
  <si>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</si>
  <si>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</si>
  <si>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</si>
  <si>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</si>
  <si>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</si>
  <si>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</si>
  <si>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</si>
  <si>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</si>
  <si>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</si>
  <si>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</si>
  <si>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</si>
  <si>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</si>
  <si>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</si>
  <si>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</si>
  <si>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</si>
  <si>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</si>
  <si>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</si>
  <si>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</si>
  <si>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</si>
  <si>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</si>
  <si>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</si>
  <si>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</si>
  <si>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</si>
  <si>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</si>
  <si>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</si>
  <si>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</si>
  <si>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</si>
  <si>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</si>
  <si>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</si>
  <si>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</si>
  <si>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</si>
  <si>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</si>
  <si>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</si>
  <si>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</si>
  <si>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</si>
  <si>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</si>
  <si>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</si>
  <si>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</si>
  <si>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</si>
  <si>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</si>
  <si>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</si>
  <si>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</si>
  <si>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</si>
  <si>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</si>
  <si>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</si>
  <si>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</si>
  <si>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</si>
  <si>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</si>
  <si>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</si>
  <si>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</si>
  <si>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</si>
  <si>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</si>
  <si>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</si>
  <si>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</si>
  <si>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</si>
  <si>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</si>
  <si>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</si>
  <si>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</si>
  <si>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</si>
  <si>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</si>
  <si>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</si>
  <si>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</si>
  <si>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</si>
  <si>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</si>
  <si>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</si>
  <si>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</si>
  <si>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</si>
  <si>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</si>
  <si>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</si>
  <si>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</si>
  <si>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</si>
  <si>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</si>
  <si>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</si>
  <si>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</si>
  <si>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</si>
  <si>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</si>
  <si>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</si>
  <si>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</si>
  <si>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</si>
  <si>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</si>
  <si>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</si>
  <si>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</si>
  <si>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</si>
  <si>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</si>
  <si>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</si>
  <si>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</si>
  <si>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</si>
  <si>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</si>
  <si>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</si>
  <si>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</si>
  <si>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</si>
  <si>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</si>
  <si>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</si>
  <si>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</si>
  <si>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</si>
  <si>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</si>
  <si>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</si>
  <si>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</si>
  <si>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</si>
  <si>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</si>
  <si>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</si>
  <si>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</si>
  <si>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</si>
  <si>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</si>
  <si>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</si>
  <si>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</si>
  <si>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</si>
  <si>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</si>
  <si>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</si>
  <si>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</si>
  <si>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</si>
  <si>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</si>
  <si>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</si>
  <si>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</si>
  <si>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</si>
  <si>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</si>
  <si>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</si>
  <si>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</si>
  <si>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</si>
  <si>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</si>
  <si>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</si>
  <si>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</si>
  <si>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</si>
  <si>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</si>
  <si>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</si>
  <si>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</si>
  <si>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</si>
  <si>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</si>
  <si>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</si>
  <si>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</si>
  <si>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</si>
  <si>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</si>
  <si>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</si>
  <si>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</si>
  <si>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</si>
  <si>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</si>
  <si>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</si>
  <si>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</si>
  <si>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</si>
  <si>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</si>
  <si>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</si>
  <si>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</si>
  <si>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</si>
  <si>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</si>
  <si>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</si>
  <si>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</si>
  <si>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</si>
  <si>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</si>
  <si>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</si>
  <si>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</si>
  <si>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</si>
  <si>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</si>
  <si>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</si>
  <si>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</si>
  <si>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</si>
  <si>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</si>
  <si>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</si>
  <si>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</si>
  <si>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</si>
  <si>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</si>
  <si>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</si>
  <si>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</si>
  <si>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</si>
  <si>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</si>
  <si>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</si>
  <si>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</si>
  <si>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</si>
  <si>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</si>
  <si>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</si>
  <si>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</si>
  <si>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</si>
  <si>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</si>
  <si>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</si>
  <si>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</si>
  <si>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</si>
  <si>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</si>
  <si>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</si>
  <si>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</si>
  <si>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</si>
  <si>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</si>
  <si>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</si>
  <si>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</si>
  <si>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</si>
  <si>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</si>
  <si>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</si>
  <si>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</si>
  <si>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</si>
  <si>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</si>
  <si>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</si>
  <si>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</si>
  <si>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</si>
  <si>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</si>
  <si>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</si>
  <si>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</si>
  <si>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</si>
  <si>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</si>
  <si>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</si>
  <si>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</si>
  <si>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</si>
  <si>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</si>
  <si>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</si>
  <si>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</si>
  <si>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</si>
  <si>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</si>
  <si>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</si>
  <si>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</si>
  <si>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</si>
  <si>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</si>
  <si>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</si>
  <si>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</si>
  <si>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</si>
  <si>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</si>
  <si>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</si>
  <si>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</si>
  <si>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</si>
  <si>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</si>
  <si>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</si>
  <si>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</si>
  <si>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</si>
  <si>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</si>
  <si>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</si>
  <si>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</si>
  <si>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</si>
  <si>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</si>
  <si>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</si>
  <si>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</si>
  <si>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</si>
  <si>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</si>
  <si>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</si>
  <si>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</si>
  <si>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</si>
  <si>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</si>
  <si>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</si>
  <si>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</si>
  <si>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</si>
  <si>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</si>
  <si>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</si>
  <si>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</si>
  <si>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</si>
  <si>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</si>
  <si>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</si>
  <si>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</si>
  <si>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</si>
  <si>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</si>
  <si>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</si>
  <si>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</si>
  <si>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</si>
  <si>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</si>
  <si>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</si>
  <si>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</si>
  <si>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</si>
  <si>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</si>
  <si>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</si>
  <si>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</si>
  <si>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</si>
  <si>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</si>
  <si>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</si>
  <si>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</si>
  <si>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</si>
  <si>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</si>
  <si>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</si>
  <si>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</si>
  <si>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</si>
  <si>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</si>
  <si>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</si>
  <si>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</si>
  <si>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</si>
  <si>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</si>
  <si>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</si>
  <si>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</si>
  <si>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</si>
  <si>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</si>
  <si>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</si>
  <si>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</si>
  <si>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</si>
  <si>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</si>
  <si>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</si>
  <si>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</si>
  <si>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</si>
  <si>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</si>
  <si>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</si>
  <si>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</si>
  <si>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</si>
  <si>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</si>
  <si>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</si>
  <si>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</si>
  <si>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</si>
  <si>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</si>
  <si>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</si>
  <si>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</si>
  <si>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</si>
  <si>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</si>
  <si>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</si>
  <si>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</si>
  <si>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</si>
  <si>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</si>
  <si>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</si>
  <si>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</si>
  <si>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</si>
  <si>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</si>
  <si>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</si>
  <si>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</si>
  <si>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</si>
  <si>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</si>
  <si>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</si>
  <si>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</si>
  <si>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</si>
  <si>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</si>
  <si>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</si>
  <si>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</si>
  <si>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</si>
  <si>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</si>
  <si>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</si>
  <si>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</si>
  <si>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</si>
  <si>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</si>
  <si>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</si>
  <si>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</si>
  <si>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</si>
  <si>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</si>
  <si>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</si>
  <si>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</si>
  <si>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</si>
  <si>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</si>
  <si>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</si>
  <si>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</si>
  <si>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</si>
  <si>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</si>
  <si>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</si>
  <si>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</si>
  <si>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</si>
  <si>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</si>
  <si>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</si>
  <si>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</si>
  <si>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</si>
  <si>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</si>
  <si>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</si>
  <si>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</si>
  <si>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</si>
  <si>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</si>
  <si>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</si>
  <si>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</si>
  <si>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</si>
  <si>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</si>
  <si>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</si>
  <si>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</si>
  <si>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</si>
  <si>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</si>
  <si>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</si>
  <si>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</si>
  <si>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</si>
  <si>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</si>
  <si>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</si>
  <si>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</si>
  <si>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</si>
  <si>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</si>
  <si>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</si>
  <si>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</si>
  <si>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</si>
  <si>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</si>
  <si>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</si>
  <si>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</si>
  <si>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</si>
  <si>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</si>
  <si>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</si>
  <si>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</si>
  <si>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</si>
  <si>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</si>
  <si>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</si>
  <si>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</si>
  <si>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</si>
  <si>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</si>
  <si>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</si>
  <si>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</si>
  <si>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</si>
  <si>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</si>
  <si>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</si>
  <si>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</si>
  <si>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</si>
  <si>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</si>
  <si>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</si>
  <si>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</si>
  <si>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</si>
  <si>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</si>
  <si>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</si>
  <si>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</si>
  <si>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</si>
  <si>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</si>
  <si>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</si>
  <si>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</si>
  <si>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</si>
  <si>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</si>
  <si>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</si>
  <si>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</si>
  <si>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</si>
  <si>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</si>
  <si>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</si>
  <si>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</si>
  <si>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</si>
  <si>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</si>
  <si>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</si>
  <si>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</si>
  <si>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</si>
  <si>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</si>
  <si>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</si>
  <si>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</si>
  <si>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</si>
  <si>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</si>
  <si>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</si>
  <si>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</si>
  <si>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</si>
  <si>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</si>
  <si>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</si>
  <si>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</si>
  <si>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</si>
  <si>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</si>
  <si>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</si>
  <si>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</si>
  <si>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</si>
  <si>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</si>
  <si>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</si>
  <si>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</si>
  <si>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</si>
  <si>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</si>
  <si>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</si>
  <si>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</si>
  <si>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</si>
  <si>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</si>
  <si>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</si>
  <si>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</si>
  <si>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</si>
  <si>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</si>
  <si>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</si>
  <si>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</si>
  <si>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</si>
  <si>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</si>
  <si>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</si>
  <si>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</si>
  <si>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</si>
  <si>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</si>
  <si>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</si>
  <si>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</si>
  <si>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</si>
  <si>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</si>
  <si>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</si>
  <si>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</si>
  <si>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</si>
  <si>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</si>
  <si>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</si>
  <si>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</si>
  <si>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</si>
  <si>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</si>
  <si>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</si>
  <si>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</si>
  <si>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</si>
  <si>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</si>
  <si>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</si>
  <si>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</si>
  <si>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</si>
  <si>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</si>
  <si>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</si>
  <si>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</si>
  <si>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</si>
  <si>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</si>
  <si>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</si>
  <si>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</si>
  <si>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</si>
  <si>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</si>
  <si>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</si>
  <si>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</si>
  <si>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</si>
  <si>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</si>
  <si>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</si>
  <si>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</si>
  <si>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</si>
  <si>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</si>
  <si>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</si>
  <si>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</si>
  <si>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</si>
  <si>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</si>
  <si>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</si>
  <si>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</si>
  <si>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</si>
  <si>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</si>
  <si>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</si>
  <si>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</si>
  <si>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</si>
  <si>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</si>
  <si>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</si>
  <si>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</si>
  <si>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</si>
  <si>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</si>
  <si>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</si>
  <si>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</si>
  <si>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</si>
  <si>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</si>
  <si>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</si>
  <si>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</si>
  <si>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</si>
  <si>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</si>
  <si>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</si>
  <si>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</si>
  <si>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</si>
  <si>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</si>
  <si>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</si>
  <si>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</si>
  <si>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</si>
  <si>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</si>
  <si>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</si>
  <si>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</si>
  <si>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</si>
  <si>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</si>
  <si>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</si>
  <si>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</si>
  <si>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</si>
  <si>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</si>
  <si>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</si>
  <si>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</si>
  <si>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</si>
  <si>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</si>
  <si>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</si>
  <si>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</si>
  <si>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</si>
  <si>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</si>
  <si>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</si>
  <si>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</si>
  <si>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</si>
  <si>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</si>
  <si>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</si>
  <si>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</si>
  <si>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</si>
  <si>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</si>
  <si>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</si>
  <si>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</si>
  <si>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</si>
  <si>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</si>
  <si>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</si>
  <si>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</si>
  <si>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</si>
  <si>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</si>
  <si>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</si>
  <si>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</si>
  <si>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</si>
  <si>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</si>
  <si>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</si>
  <si>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</si>
  <si>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</si>
  <si>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</si>
  <si>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</si>
  <si>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</si>
  <si>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</si>
  <si>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</si>
  <si>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</si>
  <si>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</si>
  <si>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</si>
  <si>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</si>
  <si>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</si>
  <si>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</si>
  <si>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</si>
  <si>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</si>
  <si>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</si>
  <si>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</si>
  <si>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</si>
  <si>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</si>
  <si>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</si>
  <si>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</si>
  <si>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</si>
  <si>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</si>
  <si>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</si>
  <si>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</si>
  <si>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</si>
  <si>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</si>
  <si>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</si>
  <si>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</si>
  <si>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</si>
  <si>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</si>
  <si>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</si>
  <si>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</si>
  <si>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</si>
  <si>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</si>
  <si>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</si>
  <si>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</si>
  <si>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</si>
  <si>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</si>
  <si>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</si>
  <si>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</si>
  <si>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</si>
  <si>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</si>
  <si>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</si>
  <si>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</si>
  <si>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</si>
  <si>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</si>
  <si>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</si>
  <si>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</si>
  <si>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</si>
  <si>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</si>
  <si>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</si>
  <si>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</si>
  <si>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</si>
  <si>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</si>
  <si>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</si>
  <si>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</si>
  <si>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</si>
  <si>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</si>
  <si>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</si>
  <si>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</si>
  <si>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</si>
  <si>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</si>
  <si>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</si>
  <si>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</si>
  <si>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</si>
  <si>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</si>
  <si>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</si>
  <si>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</si>
  <si>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</si>
  <si>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</si>
  <si>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</si>
  <si>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</si>
  <si>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</si>
  <si>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</si>
  <si>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</si>
  <si>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</si>
  <si>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</si>
  <si>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</si>
  <si>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</si>
  <si>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</si>
  <si>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</si>
  <si>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</si>
  <si>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</si>
  <si>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</si>
  <si>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</si>
  <si>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</si>
  <si>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</si>
  <si>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</si>
  <si>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</si>
  <si>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</si>
  <si>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</si>
  <si>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</si>
  <si>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</si>
  <si>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</si>
  <si>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</si>
  <si>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</si>
  <si>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</si>
  <si>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</si>
  <si>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</si>
  <si>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</si>
  <si>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</si>
  <si>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</si>
  <si>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</si>
  <si>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</si>
  <si>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</si>
  <si>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</si>
  <si>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</si>
  <si>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</si>
  <si>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</si>
  <si>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</si>
  <si>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</si>
  <si>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</si>
  <si>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</si>
  <si>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</si>
  <si>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</si>
  <si>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</si>
  <si>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</si>
  <si>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</si>
  <si>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</si>
  <si>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</si>
  <si>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</si>
  <si>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</si>
  <si>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</si>
  <si>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</si>
  <si>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</si>
  <si>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</si>
  <si>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</si>
  <si>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</si>
  <si>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</si>
  <si>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</si>
  <si>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</si>
  <si>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</si>
  <si>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</si>
  <si>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</si>
  <si>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</si>
  <si>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</si>
  <si>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</si>
  <si>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</si>
  <si>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</si>
  <si>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</si>
  <si>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</si>
  <si>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</si>
  <si>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</si>
  <si>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</si>
  <si>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</si>
  <si>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</si>
  <si>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</si>
  <si>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</si>
  <si>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</si>
  <si>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</si>
  <si>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</si>
  <si>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</si>
  <si>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</si>
  <si>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</si>
  <si>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</si>
  <si>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</si>
  <si>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</si>
  <si>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</si>
  <si>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</si>
  <si>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</si>
  <si>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</si>
  <si>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</si>
  <si>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</si>
  <si>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</si>
  <si>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</si>
  <si>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</si>
  <si>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</si>
  <si>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</si>
  <si>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</si>
  <si>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</si>
  <si>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</si>
  <si>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</si>
  <si>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</si>
  <si>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</si>
  <si>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</si>
  <si>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</si>
  <si>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</si>
  <si>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</si>
  <si>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</si>
  <si>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</si>
  <si>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</si>
  <si>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</si>
  <si>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</si>
  <si>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</si>
  <si>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</si>
  <si>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</si>
  <si>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</si>
  <si>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</si>
  <si>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</si>
  <si>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</si>
  <si>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</si>
  <si>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</si>
  <si>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</si>
  <si>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</si>
  <si>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</si>
  <si>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</si>
  <si>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</si>
  <si>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</si>
  <si>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</si>
  <si>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</si>
  <si>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</si>
  <si>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</si>
  <si>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</si>
  <si>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</si>
  <si>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</si>
  <si>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</si>
  <si>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</si>
  <si>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</si>
  <si>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</si>
  <si>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</si>
  <si>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</si>
  <si>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</si>
  <si>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</si>
  <si>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</si>
  <si>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</si>
  <si>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</si>
  <si>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</si>
  <si>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</si>
  <si>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</si>
  <si>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</si>
  <si>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</si>
  <si>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</si>
  <si>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</si>
  <si>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</si>
  <si>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</si>
  <si>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</si>
  <si>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</si>
  <si>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</si>
  <si>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</si>
  <si>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</si>
  <si>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</si>
  <si>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</si>
  <si>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</si>
  <si>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</si>
  <si>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</si>
  <si>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</si>
  <si>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</si>
  <si>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</si>
  <si>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</si>
  <si>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</si>
  <si>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</si>
  <si>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</si>
  <si>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</si>
  <si>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</si>
  <si>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</si>
  <si>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</si>
  <si>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</si>
  <si>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</si>
  <si>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</si>
  <si>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</si>
  <si>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</si>
  <si>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</si>
  <si>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</si>
  <si>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</si>
  <si>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</si>
  <si>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</si>
  <si>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</si>
  <si>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</si>
  <si>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</si>
  <si>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</si>
  <si>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</si>
  <si>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</si>
  <si>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</si>
  <si>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</si>
  <si>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</si>
  <si>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</si>
  <si>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</si>
  <si>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</si>
  <si>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</si>
  <si>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</si>
  <si>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</si>
  <si>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</si>
  <si>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</si>
  <si>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</si>
  <si>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</si>
  <si>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</si>
  <si>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</si>
  <si>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</si>
  <si>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</si>
  <si>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</si>
  <si>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</si>
  <si>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</si>
  <si>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</si>
  <si>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</si>
  <si>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</si>
  <si>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</si>
  <si>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</si>
  <si>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</si>
  <si>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</si>
  <si>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</si>
  <si>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</si>
  <si>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</si>
  <si>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</si>
  <si>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</si>
  <si>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</si>
  <si>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</si>
  <si>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</si>
  <si>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</si>
  <si>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</si>
  <si>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</si>
  <si>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</si>
  <si>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</si>
  <si>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</si>
  <si>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</si>
  <si>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</si>
  <si>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</si>
  <si>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</si>
  <si>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</si>
  <si>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</si>
  <si>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</si>
  <si>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</si>
  <si>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</si>
  <si>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</si>
  <si>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</si>
  <si>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</si>
  <si>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</si>
  <si>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</si>
  <si>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</si>
  <si>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</si>
  <si>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</si>
  <si>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</si>
  <si>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</si>
  <si>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</si>
  <si>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</si>
  <si>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</si>
  <si>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</si>
  <si>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</si>
  <si>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</si>
  <si>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</si>
  <si>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</si>
  <si>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</si>
  <si>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</si>
  <si>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</si>
  <si>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</si>
  <si>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</si>
  <si>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</si>
  <si>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</si>
  <si>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</si>
  <si>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</si>
  <si>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</si>
  <si>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</si>
  <si>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</si>
  <si>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</si>
  <si>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</si>
  <si>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</si>
  <si>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</si>
  <si>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</si>
  <si>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</si>
  <si>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</si>
  <si>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</si>
  <si>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</si>
  <si>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</si>
  <si>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</si>
  <si>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</si>
  <si>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</si>
  <si>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</si>
  <si>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</si>
  <si>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</si>
  <si>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</si>
  <si>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</si>
  <si>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</si>
  <si>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</si>
  <si>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</si>
  <si>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</si>
  <si>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</si>
  <si>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</si>
  <si>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</si>
  <si>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</si>
  <si>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</si>
  <si>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</si>
  <si>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</si>
  <si>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</si>
  <si>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</si>
  <si>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</si>
  <si>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</si>
  <si>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</si>
  <si>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</si>
  <si>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</si>
  <si>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</si>
  <si>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</si>
  <si>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</si>
  <si>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</si>
  <si>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</si>
  <si>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</si>
  <si>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</si>
  <si>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</si>
  <si>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</si>
  <si>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</si>
  <si>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</si>
  <si>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</si>
  <si>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</si>
  <si>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</si>
  <si>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</si>
  <si>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</si>
  <si>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</si>
  <si>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</si>
  <si>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</si>
  <si>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</si>
  <si>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</si>
  <si>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</si>
  <si>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</si>
  <si>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</si>
  <si>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</si>
  <si>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</si>
  <si>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</si>
  <si>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</si>
  <si>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</si>
  <si>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</si>
  <si>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</si>
  <si>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</si>
  <si>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</si>
  <si>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</si>
  <si>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</si>
  <si>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</si>
  <si>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</si>
  <si>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</si>
  <si>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</si>
  <si>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</si>
  <si>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</si>
  <si>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</si>
  <si>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</si>
  <si>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</si>
  <si>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</si>
  <si>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</si>
  <si>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</si>
  <si>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</si>
  <si>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</si>
  <si>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</si>
  <si>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</si>
  <si>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</si>
  <si>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</si>
  <si>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</si>
  <si>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</si>
  <si>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</si>
  <si>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</si>
  <si>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</si>
  <si>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</si>
  <si>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</si>
  <si>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</si>
  <si>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</si>
  <si>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</si>
  <si>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</si>
  <si>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</si>
  <si>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</si>
  <si>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</si>
  <si>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</si>
  <si>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</si>
  <si>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</si>
  <si>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</si>
  <si>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</si>
  <si>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</si>
  <si>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</si>
  <si>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</si>
  <si>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</si>
  <si>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</si>
  <si>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</si>
  <si>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</si>
  <si>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</si>
  <si>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</si>
  <si>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</si>
  <si>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</si>
  <si>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</si>
  <si>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</si>
  <si>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</si>
  <si>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</si>
  <si>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</si>
  <si>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</si>
  <si>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</si>
  <si>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</si>
  <si>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</si>
  <si>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</si>
  <si>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</si>
  <si>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</si>
  <si>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</si>
  <si>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</si>
  <si>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</si>
  <si>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</si>
  <si>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</si>
  <si>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</si>
  <si>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</si>
  <si>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</si>
  <si>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</si>
  <si>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</si>
  <si>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</si>
  <si>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</si>
  <si>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</si>
  <si>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</si>
  <si>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</si>
  <si>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</si>
  <si>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</si>
  <si>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</si>
  <si>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</si>
  <si>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</si>
  <si>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</si>
  <si>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</si>
  <si>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</si>
  <si>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</si>
  <si>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</si>
  <si>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</si>
  <si>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</si>
  <si>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</si>
  <si>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</si>
  <si>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</si>
  <si>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</si>
  <si>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</si>
  <si>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</si>
  <si>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</si>
  <si>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</si>
  <si>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</si>
  <si>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</si>
  <si>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</si>
  <si>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</si>
  <si>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</si>
  <si>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</si>
  <si>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</si>
  <si>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</si>
  <si>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</si>
  <si>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</si>
  <si>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</si>
  <si>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</si>
  <si>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</si>
  <si>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</si>
  <si>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</si>
  <si>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</si>
  <si>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</si>
  <si>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</si>
  <si>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</si>
  <si>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</si>
  <si>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</si>
  <si>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</si>
  <si>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</si>
  <si>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</si>
  <si>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</si>
  <si>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</si>
  <si>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</si>
  <si>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</si>
  <si>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</si>
  <si>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</si>
  <si>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</si>
  <si>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</si>
  <si>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</si>
  <si>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</si>
  <si>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</si>
  <si>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</si>
  <si>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</si>
  <si>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</si>
  <si>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</si>
  <si>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</si>
  <si>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</si>
  <si>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</si>
  <si>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</si>
  <si>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</si>
  <si>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</si>
  <si>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</si>
  <si>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</si>
  <si>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</si>
  <si>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</si>
  <si>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</si>
  <si>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</si>
  <si>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</si>
  <si>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</si>
  <si>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</si>
  <si>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</si>
  <si>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</si>
  <si>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</si>
  <si>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</si>
  <si>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</si>
  <si>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</si>
  <si>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</si>
  <si>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</si>
  <si>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</si>
  <si>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</si>
  <si>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</si>
  <si>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</si>
  <si>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</si>
  <si>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</si>
  <si>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</si>
  <si>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</si>
  <si>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</si>
  <si>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</si>
  <si>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</si>
  <si>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</si>
  <si>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</si>
  <si>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</si>
  <si>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</si>
  <si>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</si>
  <si>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</si>
  <si>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</si>
  <si>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</si>
  <si>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</si>
  <si>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</si>
  <si>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</si>
  <si>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</si>
  <si>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</si>
  <si>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</si>
  <si>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</si>
  <si>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</si>
  <si>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</si>
  <si>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</si>
  <si>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</si>
  <si>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</si>
  <si>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</si>
  <si>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</si>
  <si>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</si>
  <si>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</si>
  <si>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</si>
  <si>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</si>
  <si>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</si>
  <si>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</si>
  <si>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</si>
  <si>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</si>
  <si>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</si>
  <si>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</si>
  <si>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</si>
  <si>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</si>
  <si>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</si>
  <si>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</si>
  <si>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</si>
  <si>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</si>
  <si>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</si>
  <si>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</si>
  <si>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</si>
  <si>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</si>
  <si>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</si>
  <si>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</si>
  <si>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</si>
  <si>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</si>
  <si>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</si>
  <si>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</si>
  <si>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</si>
  <si>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</si>
  <si>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</si>
  <si>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</si>
  <si>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</si>
  <si>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</si>
  <si>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</si>
  <si>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</si>
  <si>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</si>
  <si>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</si>
  <si>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</si>
  <si>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</si>
  <si>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</si>
  <si>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</si>
  <si>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</si>
  <si>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</si>
  <si>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</si>
  <si>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</si>
  <si>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</si>
  <si>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</si>
  <si>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</si>
  <si>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</si>
  <si>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</si>
  <si>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</si>
  <si>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</si>
  <si>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</si>
  <si>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</si>
  <si>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</si>
  <si>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</si>
  <si>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</si>
  <si>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</si>
  <si>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</si>
  <si>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</si>
  <si>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</si>
  <si>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</si>
  <si>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</si>
  <si>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</si>
  <si>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</si>
  <si>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</si>
  <si>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</si>
  <si>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</si>
  <si>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</si>
  <si>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</si>
  <si>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</si>
  <si>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</si>
  <si>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</si>
  <si>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</si>
  <si>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</si>
  <si>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</si>
  <si>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</si>
  <si>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</si>
  <si>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</si>
  <si>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</si>
  <si>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</si>
  <si>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</si>
  <si>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</si>
  <si>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</si>
  <si>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</si>
  <si>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</si>
  <si>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</si>
  <si>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</si>
  <si>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</si>
  <si>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</si>
  <si>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</si>
  <si>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</si>
  <si>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</si>
  <si>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</si>
  <si>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</si>
  <si>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</si>
  <si>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</si>
  <si>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</si>
  <si>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</si>
  <si>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</si>
  <si>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</si>
  <si>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</si>
  <si>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</si>
  <si>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</si>
  <si>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</si>
  <si>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</si>
  <si>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</si>
  <si>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</si>
  <si>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</si>
  <si>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</si>
  <si>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</si>
  <si>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</si>
  <si>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</si>
  <si>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</si>
  <si>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</si>
  <si>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</si>
  <si>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</si>
  <si>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</si>
  <si>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</si>
  <si>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</si>
  <si>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</si>
  <si>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</si>
  <si>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</si>
  <si>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</si>
  <si>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</si>
  <si>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</si>
  <si>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</si>
  <si>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</si>
  <si>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</si>
  <si>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</si>
  <si>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</si>
  <si>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</si>
  <si>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</si>
  <si>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</si>
  <si>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</si>
  <si>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</si>
  <si>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</si>
  <si>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</si>
  <si>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</si>
  <si>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</si>
  <si>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</si>
  <si>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</si>
  <si>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</si>
  <si>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</si>
  <si>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</si>
  <si>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</si>
  <si>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</si>
  <si>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</si>
  <si>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</si>
  <si>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</si>
  <si>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</si>
  <si>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</si>
  <si>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</si>
  <si>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</si>
  <si>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</si>
  <si>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</si>
  <si>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</si>
  <si>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</si>
  <si>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</si>
  <si>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</si>
  <si>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</si>
  <si>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</si>
  <si>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</si>
  <si>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</si>
  <si>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</si>
  <si>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</si>
  <si>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</si>
  <si>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</si>
  <si>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</si>
  <si>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</si>
  <si>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</si>
  <si>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</si>
  <si>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</si>
  <si>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</si>
  <si>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</si>
  <si>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</si>
  <si>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</si>
  <si>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</si>
  <si>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</si>
  <si>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</si>
  <si>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</si>
  <si>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</si>
  <si>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</si>
  <si>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</si>
  <si>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</si>
  <si>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</si>
  <si>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</si>
  <si>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</si>
  <si>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</si>
  <si>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</si>
  <si>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</si>
  <si>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</si>
  <si>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</si>
  <si>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</si>
  <si>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</si>
  <si>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</si>
  <si>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</si>
  <si>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</si>
  <si>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</si>
  <si>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</si>
  <si>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</si>
  <si>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</si>
  <si>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</si>
  <si>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</si>
  <si>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</si>
  <si>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</si>
  <si>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</si>
  <si>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</si>
  <si>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</si>
  <si>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</si>
  <si>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</si>
  <si>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</si>
  <si>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</si>
  <si>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</si>
  <si>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</si>
  <si>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</si>
  <si>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</si>
  <si>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</si>
  <si>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</si>
  <si>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</si>
  <si>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</si>
  <si>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</si>
  <si>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</si>
  <si>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</si>
  <si>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</si>
  <si>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</si>
  <si>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</si>
  <si>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</si>
  <si>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</si>
  <si>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</si>
  <si>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</si>
  <si>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</si>
  <si>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</si>
  <si>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</si>
  <si>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</si>
  <si>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</si>
  <si>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</si>
  <si>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</si>
  <si>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</si>
  <si>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</si>
  <si>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</si>
  <si>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</si>
  <si>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</si>
  <si>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</si>
  <si>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</si>
  <si>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</si>
  <si>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</si>
  <si>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</si>
  <si>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</si>
  <si>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</si>
  <si>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</si>
  <si>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</si>
  <si>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</si>
  <si>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</si>
  <si>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</si>
  <si>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</si>
  <si>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</si>
  <si>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</si>
  <si>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</si>
  <si>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</si>
  <si>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</si>
  <si>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</si>
  <si>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</si>
  <si>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</si>
  <si>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</si>
  <si>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</si>
  <si>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</si>
  <si>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</si>
  <si>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</si>
  <si>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</si>
  <si>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</si>
  <si>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</si>
  <si>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</si>
  <si>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</si>
  <si>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</si>
  <si>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</si>
  <si>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</si>
  <si>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</si>
  <si>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</si>
  <si>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</si>
  <si>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</si>
  <si>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</si>
  <si>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</si>
  <si>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</si>
  <si>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</si>
  <si>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</si>
  <si>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</si>
  <si>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</si>
  <si>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</si>
  <si>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</si>
  <si>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</si>
  <si>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</si>
  <si>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</si>
  <si>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</si>
  <si>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</si>
  <si>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</si>
  <si>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</si>
  <si>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</si>
  <si>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</si>
  <si>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</si>
  <si>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</si>
  <si>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</si>
  <si>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</si>
  <si>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</si>
  <si>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</si>
  <si>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</si>
  <si>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</si>
  <si>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</si>
  <si>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</si>
  <si>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</si>
  <si>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</si>
  <si>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</si>
  <si>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</si>
  <si>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</si>
  <si>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</si>
  <si>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</si>
  <si>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</si>
  <si>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</si>
  <si>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</si>
  <si>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</si>
  <si>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</si>
  <si>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</si>
  <si>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</si>
  <si>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</si>
  <si>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</si>
  <si>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</si>
  <si>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</si>
  <si>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</si>
  <si>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</si>
  <si>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</si>
  <si>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</si>
  <si>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</si>
  <si>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</si>
  <si>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</si>
  <si>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</si>
  <si>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</si>
  <si>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</si>
  <si>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</si>
  <si>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</si>
  <si>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</si>
  <si>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</si>
  <si>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</si>
  <si>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</si>
  <si>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</si>
  <si>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</si>
  <si>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</si>
  <si>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</si>
  <si>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</si>
  <si>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</si>
  <si>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</si>
  <si>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</si>
  <si>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</si>
  <si>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</si>
  <si>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</si>
  <si>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</si>
  <si>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</si>
  <si>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</si>
  <si>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</si>
  <si>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</si>
  <si>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</si>
  <si>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</si>
  <si>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</si>
  <si>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</si>
  <si>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</si>
  <si>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</si>
  <si>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</si>
  <si>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</si>
  <si>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</si>
  <si>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</si>
  <si>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</si>
  <si>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</si>
  <si>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</si>
  <si>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</si>
  <si>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</si>
  <si>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</si>
  <si>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</si>
  <si>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</si>
  <si>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</si>
  <si>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</si>
  <si>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</si>
  <si>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</si>
  <si>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</si>
  <si>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</si>
  <si>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</si>
  <si>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</si>
  <si>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</si>
  <si>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</si>
  <si>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</si>
  <si>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</si>
  <si>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</si>
  <si>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</si>
  <si>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</si>
  <si>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</si>
  <si>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</si>
  <si>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</si>
  <si>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</si>
  <si>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</si>
  <si>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</si>
  <si>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</si>
  <si>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</si>
  <si>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</si>
  <si>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</si>
  <si>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</si>
  <si>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</si>
  <si>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</si>
  <si>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</si>
  <si>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</si>
  <si>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</si>
  <si>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</si>
  <si>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</si>
  <si>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</si>
  <si>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</si>
  <si>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</si>
  <si>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</si>
  <si>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</si>
  <si>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</si>
  <si>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</si>
  <si>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</si>
  <si>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</si>
  <si>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</si>
  <si>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</si>
  <si>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</si>
  <si>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</si>
  <si>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</si>
  <si>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</si>
  <si>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</si>
  <si>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</si>
  <si>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</si>
  <si>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</si>
  <si>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</si>
  <si>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</si>
  <si>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</si>
  <si>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</si>
  <si>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</si>
  <si>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</si>
  <si>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</si>
  <si>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</si>
  <si>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</si>
  <si>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</si>
  <si>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</si>
  <si>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</si>
  <si>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</si>
  <si>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</si>
  <si>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</si>
  <si>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</si>
  <si>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</si>
  <si>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</si>
  <si>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</si>
  <si>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</si>
  <si>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</si>
  <si>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</si>
  <si>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</si>
  <si>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</si>
  <si>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</si>
  <si>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</si>
  <si>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</si>
  <si>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</si>
  <si>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</si>
  <si>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</si>
  <si>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</si>
  <si>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</si>
  <si>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</si>
  <si>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</si>
  <si>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</si>
  <si>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</si>
  <si>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</si>
  <si>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</si>
  <si>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</si>
  <si>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</si>
  <si>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</si>
  <si>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</si>
  <si>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</si>
  <si>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</si>
  <si>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</si>
  <si>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</si>
  <si>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</si>
  <si>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</si>
  <si>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</si>
  <si>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</si>
  <si>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</si>
  <si>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</si>
  <si>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</si>
  <si>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</si>
  <si>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</si>
  <si>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</si>
  <si>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</si>
  <si>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</si>
  <si>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</si>
  <si>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</si>
  <si>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</si>
  <si>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</si>
  <si>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</si>
  <si>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</si>
  <si>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</si>
  <si>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</si>
  <si>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</si>
  <si>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</si>
  <si>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</si>
  <si>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</si>
  <si>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</si>
  <si>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</si>
  <si>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</si>
  <si>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</si>
  <si>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</si>
  <si>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</si>
  <si>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</si>
  <si>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</si>
  <si>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</si>
  <si>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</si>
  <si>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</si>
  <si>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</si>
  <si>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</si>
  <si>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</si>
  <si>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</si>
  <si>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</si>
  <si>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</si>
  <si>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</si>
  <si>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</si>
  <si>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</si>
  <si>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</si>
  <si>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</si>
  <si>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</si>
  <si>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</si>
  <si>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</si>
  <si>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</si>
  <si>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</si>
  <si>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</si>
  <si>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</si>
  <si>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</si>
  <si>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</si>
  <si>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</si>
  <si>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</si>
  <si>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</si>
  <si>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</si>
  <si>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</si>
  <si>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</si>
  <si>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</si>
  <si>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</si>
  <si>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</si>
  <si>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</si>
  <si>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</si>
  <si>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</si>
  <si>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</si>
  <si>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</si>
  <si>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</si>
  <si>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</si>
  <si>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</si>
  <si>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</si>
  <si>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</si>
  <si>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</si>
  <si>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</si>
  <si>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</si>
  <si>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</si>
  <si>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</si>
  <si>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</si>
  <si>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</si>
  <si>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</si>
  <si>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</si>
  <si>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</si>
  <si>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</si>
  <si>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</si>
  <si>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</si>
  <si>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</si>
  <si>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</si>
  <si>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</si>
  <si>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</si>
  <si>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</si>
  <si>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</si>
  <si>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</si>
  <si>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</si>
  <si>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</si>
  <si>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</si>
  <si>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</si>
  <si>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</si>
  <si>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</si>
  <si>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</si>
  <si>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</si>
  <si>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</si>
  <si>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</si>
  <si>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</si>
  <si>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</si>
  <si>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</si>
  <si>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</si>
  <si>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</si>
  <si>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</si>
  <si>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</si>
  <si>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</si>
  <si>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</si>
  <si>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</si>
  <si>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</si>
  <si>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</si>
  <si>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</si>
  <si>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</si>
  <si>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</si>
  <si>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</si>
  <si>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</si>
  <si>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</si>
  <si>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</si>
  <si>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</si>
  <si>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</si>
  <si>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</si>
  <si>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</si>
  <si>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</si>
  <si>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</si>
  <si>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</si>
  <si>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</si>
  <si>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</si>
  <si>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</si>
  <si>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</si>
  <si>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</si>
  <si>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</si>
  <si>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</si>
  <si>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</si>
  <si>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</si>
  <si>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</si>
  <si>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</si>
  <si>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</si>
  <si>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</si>
  <si>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</si>
  <si>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</si>
  <si>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</si>
  <si>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</si>
  <si>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</si>
  <si>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</si>
  <si>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</si>
  <si>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</si>
  <si>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</si>
  <si>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</si>
  <si>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</si>
  <si>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</si>
  <si>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</si>
  <si>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</si>
  <si>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</si>
  <si>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</si>
  <si>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</si>
  <si>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</si>
  <si>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</si>
  <si>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</si>
  <si>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</si>
  <si>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</si>
  <si>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</si>
  <si>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</si>
  <si>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</si>
  <si>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</si>
  <si>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</si>
  <si>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</si>
  <si>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</si>
  <si>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</si>
  <si>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</si>
  <si>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</si>
  <si>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</si>
  <si>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</si>
  <si>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</si>
  <si>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</si>
  <si>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</si>
  <si>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</si>
  <si>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</si>
  <si>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</si>
  <si>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</si>
  <si>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</si>
  <si>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</si>
  <si>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</si>
  <si>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</si>
  <si>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</si>
  <si>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</si>
  <si>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</si>
  <si>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</si>
  <si>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</si>
  <si>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</si>
  <si>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</si>
  <si>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</si>
  <si>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</si>
  <si>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</si>
  <si>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</si>
  <si>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</si>
  <si>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</si>
  <si>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</si>
  <si>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</si>
  <si>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</si>
  <si>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</si>
  <si>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</si>
  <si>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</si>
  <si>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</si>
  <si>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</si>
  <si>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</si>
  <si>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</si>
  <si>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</si>
  <si>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</si>
  <si>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</si>
  <si>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</si>
  <si>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</si>
  <si>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</si>
  <si>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</si>
  <si>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</si>
  <si>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</si>
  <si>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</si>
  <si>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</si>
  <si>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</si>
  <si>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</si>
  <si>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</si>
  <si>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</si>
  <si>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</si>
  <si>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</si>
  <si>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</si>
  <si>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</si>
  <si>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</si>
  <si>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</si>
  <si>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</si>
  <si>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</si>
  <si>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</si>
  <si>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</si>
  <si>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</si>
  <si>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</si>
  <si>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</si>
  <si>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</si>
  <si>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</si>
  <si>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</si>
  <si>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</si>
  <si>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</si>
  <si>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</si>
  <si>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</si>
  <si>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</si>
  <si>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</si>
  <si>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</si>
  <si>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</si>
  <si>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</si>
  <si>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</si>
  <si>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</si>
  <si>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</si>
  <si>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</si>
  <si>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</si>
  <si>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</si>
  <si>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</si>
  <si>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</si>
  <si>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</si>
  <si>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</si>
  <si>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</si>
  <si>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</si>
  <si>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</si>
  <si>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</si>
  <si>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</si>
  <si>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</si>
  <si>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</si>
  <si>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</si>
  <si>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</si>
  <si>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</si>
  <si>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</si>
  <si>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</si>
  <si>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</si>
  <si>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</si>
  <si>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</si>
  <si>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</si>
  <si>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</si>
  <si>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</si>
  <si>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</si>
  <si>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</si>
  <si>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</si>
  <si>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</si>
  <si>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</si>
  <si>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</si>
  <si>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</si>
  <si>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</si>
  <si>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</si>
  <si>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</si>
  <si>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</si>
  <si>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</si>
  <si>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</si>
  <si>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</si>
  <si>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</si>
  <si>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</si>
  <si>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</si>
  <si>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</si>
  <si>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</si>
  <si>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</si>
  <si>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</si>
  <si>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</si>
  <si>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</si>
  <si>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</si>
  <si>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</si>
  <si>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</si>
  <si>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</si>
  <si>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</si>
  <si>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</si>
  <si>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</si>
  <si>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</si>
  <si>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</si>
  <si>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</si>
  <si>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</si>
  <si>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</si>
  <si>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</si>
  <si>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</si>
  <si>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</si>
  <si>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</si>
  <si>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</si>
  <si>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</si>
  <si>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</si>
  <si>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</si>
  <si>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</si>
  <si>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</si>
  <si>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</si>
  <si>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</si>
  <si>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</si>
  <si>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</si>
  <si>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</si>
  <si>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</si>
  <si>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</si>
  <si>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</si>
  <si>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</si>
  <si>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</si>
  <si>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</si>
  <si>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</si>
  <si>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</si>
  <si>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</si>
  <si>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</si>
  <si>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</si>
  <si>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</si>
  <si>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</si>
  <si>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</si>
  <si>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</si>
  <si>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</si>
  <si>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</si>
  <si>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</si>
  <si>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</si>
  <si>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</si>
  <si>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</si>
  <si>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</si>
  <si>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</si>
  <si>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</si>
  <si>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</si>
  <si>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</si>
  <si>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</si>
  <si>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</si>
  <si>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</si>
  <si>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</si>
  <si>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</si>
  <si>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</si>
  <si>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</si>
  <si>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</si>
  <si>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</si>
  <si>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</si>
  <si>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</si>
  <si>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</si>
  <si>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</si>
  <si>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</si>
  <si>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</si>
  <si>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</si>
  <si>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</si>
  <si>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</si>
  <si>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</si>
  <si>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</si>
  <si>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</si>
  <si>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</si>
  <si>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</si>
  <si>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</si>
  <si>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</si>
  <si>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</si>
  <si>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</si>
  <si>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</si>
  <si>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</si>
  <si>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</si>
  <si>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</si>
  <si>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</si>
  <si>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</si>
  <si>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</si>
  <si>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</si>
  <si>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</si>
  <si>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</si>
  <si>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</si>
  <si>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</si>
  <si>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</si>
  <si>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</si>
  <si>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</si>
  <si>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</si>
  <si>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</si>
  <si>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</si>
  <si>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</si>
  <si>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</si>
  <si>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</si>
  <si>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</si>
  <si>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</si>
  <si>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</si>
  <si>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</si>
  <si>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</si>
  <si>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</si>
  <si>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</si>
  <si>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</si>
  <si>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</si>
  <si>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</si>
  <si>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</si>
  <si>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</si>
  <si>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</si>
  <si>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</si>
  <si>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</si>
  <si>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</si>
  <si>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</si>
  <si>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</si>
  <si>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</si>
  <si>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</si>
  <si>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</si>
  <si>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</si>
  <si>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</si>
  <si>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</si>
  <si>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</si>
  <si>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</si>
  <si>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</si>
  <si>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</si>
  <si>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</si>
  <si>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</si>
  <si>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</si>
  <si>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</si>
  <si>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</si>
  <si>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</si>
  <si>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</si>
  <si>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</si>
  <si>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</si>
  <si>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</si>
  <si>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</si>
  <si>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</si>
  <si>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</si>
  <si>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</si>
  <si>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</si>
  <si>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</si>
  <si>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</si>
  <si>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</si>
  <si>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</si>
  <si>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</si>
  <si>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</si>
  <si>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</si>
  <si>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</si>
  <si>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</si>
  <si>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</si>
  <si>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</si>
  <si>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</si>
  <si>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</si>
  <si>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</si>
  <si>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</si>
  <si>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</si>
  <si>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</si>
  <si>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</si>
  <si>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</si>
  <si>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</si>
  <si>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</si>
  <si>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</si>
  <si>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</si>
  <si>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</si>
  <si>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</si>
  <si>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</si>
  <si>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</si>
  <si>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</si>
  <si>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</si>
  <si>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</si>
  <si>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</si>
  <si>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</si>
  <si>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</si>
  <si>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</si>
  <si>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</si>
  <si>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</si>
  <si>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</si>
  <si>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</si>
  <si>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</si>
  <si>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</si>
  <si>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</si>
  <si>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</si>
  <si>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</si>
  <si>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</si>
  <si>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</si>
  <si>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</si>
  <si>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</si>
  <si>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</si>
  <si>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</si>
  <si>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</si>
  <si>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</si>
  <si>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</si>
  <si>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</si>
  <si>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</si>
  <si>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</si>
  <si>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</si>
  <si>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</si>
  <si>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</si>
  <si>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</si>
  <si>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</si>
  <si>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</si>
  <si>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</si>
  <si>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</si>
  <si>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</si>
  <si>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</si>
  <si>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</si>
  <si>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</si>
  <si>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</si>
  <si>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</si>
  <si>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</si>
  <si>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</si>
  <si>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</si>
  <si>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</si>
  <si>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</si>
  <si>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</si>
  <si>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</si>
  <si>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</si>
  <si>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</si>
  <si>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</si>
  <si>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</si>
  <si>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</si>
  <si>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</si>
  <si>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</si>
  <si>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</si>
  <si>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</si>
  <si>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</si>
  <si>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</si>
  <si>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</si>
  <si>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</si>
  <si>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</si>
  <si>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</si>
  <si>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</si>
  <si>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</si>
  <si>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</si>
  <si>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</si>
  <si>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</si>
  <si>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</si>
  <si>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</si>
  <si>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</si>
  <si>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</si>
  <si>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</si>
  <si>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</si>
  <si>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</si>
  <si>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</si>
  <si>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</si>
  <si>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</si>
  <si>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</si>
  <si>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</si>
  <si>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</si>
  <si>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</si>
  <si>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</si>
  <si>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</si>
  <si>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</si>
  <si>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</si>
  <si>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</si>
  <si>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</si>
  <si>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</si>
  <si>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</si>
  <si>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</si>
  <si>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</si>
  <si>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</si>
  <si>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</si>
  <si>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</si>
  <si>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</si>
  <si>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</si>
  <si>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</si>
  <si>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</si>
  <si>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</si>
  <si>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</si>
  <si>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</si>
  <si>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</si>
  <si>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</si>
  <si>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</si>
  <si>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</si>
  <si>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</si>
  <si>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</si>
  <si>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</si>
  <si>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</si>
  <si>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</si>
  <si>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</si>
  <si>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</si>
  <si>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</si>
  <si>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</si>
  <si>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</si>
  <si>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</si>
  <si>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</si>
  <si>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</si>
  <si>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</si>
  <si>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</si>
  <si>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</si>
  <si>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</si>
  <si>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</si>
  <si>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</si>
  <si>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</si>
  <si>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</si>
  <si>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</si>
  <si>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</si>
  <si>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</si>
  <si>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</si>
  <si>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</si>
  <si>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</si>
  <si>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</si>
  <si>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</si>
  <si>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</si>
  <si>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</si>
  <si>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</si>
  <si>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</si>
  <si>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</si>
  <si>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</si>
  <si>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</si>
  <si>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</si>
  <si>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</si>
  <si>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</si>
  <si>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</si>
  <si>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</si>
  <si>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</si>
  <si>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</si>
  <si>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</si>
  <si>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</si>
  <si>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</si>
  <si>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</si>
  <si>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</si>
  <si>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</si>
  <si>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</si>
  <si>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</si>
  <si>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</si>
  <si>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</si>
  <si>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</si>
  <si>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</si>
  <si>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</si>
  <si>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</si>
  <si>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</si>
  <si>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</si>
  <si>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</si>
  <si>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</si>
  <si>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</si>
  <si>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</si>
  <si>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</si>
  <si>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</si>
  <si>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</si>
  <si>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</si>
  <si>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</si>
  <si>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</si>
  <si>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</si>
  <si>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</si>
  <si>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</si>
  <si>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</si>
  <si>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</si>
  <si>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</si>
  <si>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</si>
  <si>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</si>
  <si>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</si>
  <si>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</si>
  <si>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</si>
  <si>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</si>
  <si>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</si>
  <si>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</si>
  <si>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</si>
  <si>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</si>
  <si>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</si>
  <si>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</si>
  <si>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</si>
  <si>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</si>
  <si>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</si>
  <si>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</si>
  <si>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</si>
  <si>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</si>
  <si>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</si>
  <si>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</si>
  <si>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</si>
  <si>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</si>
  <si>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</si>
  <si>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</si>
  <si>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</si>
  <si>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</si>
  <si>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</si>
  <si>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</si>
  <si>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</si>
  <si>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</si>
  <si>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</si>
  <si>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</si>
  <si>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</si>
  <si>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</si>
  <si>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</si>
  <si>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</si>
  <si>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</si>
  <si>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</si>
  <si>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</si>
  <si>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</si>
  <si>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</si>
  <si>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</si>
  <si>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</si>
  <si>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</si>
  <si>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</si>
  <si>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</si>
  <si>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</si>
  <si>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</si>
  <si>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</si>
  <si>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</si>
  <si>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</si>
  <si>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</si>
  <si>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</si>
  <si>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</si>
  <si>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</si>
  <si>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</si>
  <si>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</si>
  <si>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</si>
  <si>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</si>
  <si>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</si>
  <si>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</si>
  <si>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</si>
  <si>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</si>
  <si>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</si>
  <si>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</si>
  <si>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</si>
  <si>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</si>
  <si>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</si>
  <si>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</si>
  <si>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</si>
  <si>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</si>
  <si>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</si>
  <si>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</si>
  <si>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</si>
  <si>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</si>
  <si>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</si>
  <si>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</si>
  <si>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</si>
  <si>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</si>
  <si>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</si>
  <si>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</si>
  <si>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</si>
  <si>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</si>
  <si>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</si>
  <si>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</si>
  <si>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</si>
  <si>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</si>
  <si>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</si>
  <si>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</si>
  <si>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</si>
  <si>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</si>
  <si>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</si>
  <si>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</si>
  <si>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</si>
  <si>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</si>
  <si>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</si>
  <si>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</si>
  <si>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</si>
  <si>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</si>
  <si>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</si>
  <si>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</si>
  <si>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</si>
  <si>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</si>
  <si>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</si>
  <si>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</si>
  <si>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</si>
  <si>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</si>
  <si>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</si>
  <si>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</si>
  <si>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</si>
  <si>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</si>
  <si>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</si>
  <si>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</si>
  <si>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</si>
  <si>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</si>
  <si>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</si>
  <si>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</si>
  <si>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</si>
  <si>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</si>
  <si>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</si>
  <si>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</si>
  <si>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</si>
  <si>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</si>
  <si>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</si>
  <si>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</si>
  <si>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</si>
  <si>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</si>
  <si>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</si>
  <si>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</si>
  <si>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</si>
  <si>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</si>
  <si>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</si>
  <si>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</si>
  <si>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</si>
  <si>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</si>
  <si>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</si>
  <si>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</si>
  <si>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</si>
  <si>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</si>
  <si>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</si>
  <si>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</si>
  <si>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</si>
  <si>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</si>
  <si>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</si>
  <si>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</si>
  <si>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</si>
  <si>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</si>
  <si>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</si>
  <si>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</si>
  <si>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</si>
  <si>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</si>
  <si>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</si>
  <si>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</si>
  <si>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</si>
  <si>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</si>
  <si>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</si>
  <si>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</si>
  <si>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</si>
  <si>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</si>
  <si>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</si>
  <si>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</si>
  <si>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</si>
  <si>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</si>
  <si>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</si>
  <si>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</si>
  <si>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</si>
  <si>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</si>
  <si>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</si>
  <si>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</si>
  <si>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</si>
  <si>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</si>
  <si>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</si>
  <si>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</si>
  <si>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</si>
  <si>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</si>
  <si>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</si>
  <si>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</si>
  <si>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</si>
  <si>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</si>
  <si>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</si>
  <si>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</si>
  <si>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</si>
  <si>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</si>
  <si>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</si>
  <si>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</si>
  <si>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</si>
  <si>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</si>
  <si>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</si>
  <si>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</si>
  <si>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</si>
  <si>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</si>
  <si>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</si>
  <si>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</si>
  <si>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</si>
  <si>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</si>
  <si>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</si>
  <si>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</si>
  <si>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</si>
  <si>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</si>
  <si>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</si>
  <si>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</si>
  <si>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</si>
  <si>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</si>
  <si>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</si>
  <si>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</si>
  <si>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</si>
  <si>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</si>
  <si>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</si>
  <si>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</si>
  <si>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</si>
  <si>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</si>
  <si>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</si>
  <si>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</si>
  <si>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</si>
  <si>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</si>
  <si>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</si>
  <si>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</si>
  <si>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</si>
  <si>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</si>
  <si>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</si>
  <si>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</si>
  <si>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</si>
  <si>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</si>
  <si>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</si>
  <si>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</si>
  <si>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</si>
  <si>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</si>
  <si>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</si>
  <si>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</si>
  <si>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</si>
  <si>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</si>
  <si>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</si>
  <si>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</si>
  <si>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</si>
  <si>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</si>
  <si>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</si>
  <si>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</si>
  <si>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</si>
  <si>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</si>
  <si>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</si>
  <si>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</si>
  <si>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</si>
  <si>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</si>
  <si>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</si>
  <si>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</si>
  <si>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</si>
  <si>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</si>
  <si>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</si>
  <si>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</si>
  <si>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</si>
  <si>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</si>
  <si>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</si>
  <si>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</si>
  <si>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</si>
  <si>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</si>
  <si>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</si>
  <si>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</si>
  <si>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</si>
  <si>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</si>
  <si>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</si>
  <si>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</si>
  <si>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</si>
  <si>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</si>
  <si>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</si>
  <si>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</si>
  <si>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</si>
  <si>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</si>
  <si>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</si>
  <si>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</si>
  <si>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</si>
  <si>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</si>
  <si>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</si>
  <si>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</si>
  <si>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</si>
  <si>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</si>
  <si>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</si>
  <si>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</si>
  <si>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</si>
  <si>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</si>
  <si>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</si>
  <si>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</si>
  <si>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</si>
  <si>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</si>
  <si>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</si>
  <si>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</si>
  <si>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</si>
  <si>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</si>
  <si>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</si>
  <si>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</si>
  <si>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</si>
  <si>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</si>
  <si>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</si>
  <si>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</si>
  <si>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</si>
  <si>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</si>
  <si>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</si>
  <si>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</si>
  <si>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</si>
  <si>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</si>
  <si>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</si>
  <si>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</si>
  <si>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</si>
  <si>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</si>
  <si>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</si>
  <si>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</si>
  <si>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</si>
  <si>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</si>
  <si>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</si>
  <si>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</si>
  <si>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</si>
  <si>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</si>
  <si>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</si>
  <si>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</si>
  <si>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</si>
  <si>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</si>
  <si>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</si>
  <si>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</si>
  <si>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</si>
  <si>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</si>
  <si>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</si>
  <si>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</si>
  <si>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</si>
  <si>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</si>
  <si>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</si>
  <si>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</si>
  <si>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</si>
  <si>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</si>
  <si>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</si>
  <si>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</si>
  <si>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</si>
  <si>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</si>
  <si>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</si>
  <si>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</si>
  <si>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</si>
  <si>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</si>
  <si>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</si>
  <si>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</si>
  <si>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</si>
  <si>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</si>
  <si>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</si>
  <si>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</si>
  <si>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</si>
  <si>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</si>
  <si>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</si>
  <si>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</si>
  <si>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</si>
  <si>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</si>
  <si>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</si>
  <si>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</si>
  <si>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</si>
  <si>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</si>
  <si>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</si>
  <si>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</si>
  <si>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</si>
  <si>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</si>
  <si>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</si>
  <si>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</si>
  <si>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</si>
  <si>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</si>
  <si>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</si>
  <si>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</si>
  <si>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</si>
  <si>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</si>
  <si>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</si>
  <si>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</si>
  <si>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</si>
  <si>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</si>
  <si>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</si>
  <si>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</si>
  <si>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</si>
  <si>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</si>
  <si>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</si>
  <si>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</si>
  <si>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</si>
  <si>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</si>
  <si>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</si>
  <si>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</si>
  <si>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</si>
  <si>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</si>
  <si>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</si>
  <si>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</si>
  <si>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</si>
  <si>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</si>
  <si>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</si>
  <si>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</si>
  <si>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</si>
  <si>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</si>
  <si>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</si>
  <si>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</si>
  <si>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</si>
  <si>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</si>
  <si>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</si>
  <si>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</si>
  <si>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</si>
  <si>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</si>
  <si>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</si>
  <si>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</si>
  <si>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</si>
  <si>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</si>
  <si>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</si>
  <si>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</si>
  <si>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</si>
  <si>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</si>
  <si>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</si>
  <si>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</si>
  <si>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</si>
  <si>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</si>
  <si>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</si>
  <si>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</si>
  <si>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</si>
  <si>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</si>
  <si>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</si>
  <si>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</si>
  <si>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</si>
  <si>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</si>
  <si>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</si>
  <si>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</si>
  <si>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</si>
  <si>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</si>
  <si>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</si>
  <si>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</si>
  <si>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</si>
  <si>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</si>
  <si>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</si>
  <si>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</si>
  <si>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</si>
  <si>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</si>
  <si>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</si>
  <si>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</si>
  <si>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</si>
  <si>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</si>
  <si>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</si>
  <si>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</si>
  <si>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</si>
  <si>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</si>
  <si>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</si>
  <si>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</si>
  <si>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</si>
  <si>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</si>
  <si>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</si>
  <si>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</si>
  <si>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</si>
  <si>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</si>
  <si>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</si>
  <si>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</si>
  <si>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</si>
  <si>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</si>
  <si>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</si>
  <si>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</si>
  <si>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</si>
  <si>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</si>
  <si>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</si>
  <si>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</si>
  <si>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</si>
  <si>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</si>
  <si>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</si>
  <si>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</si>
  <si>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</si>
  <si>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</si>
  <si>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</si>
  <si>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</si>
  <si>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</si>
  <si>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</si>
  <si>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</si>
  <si>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</si>
  <si>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</si>
  <si>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</si>
  <si>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</si>
  <si>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</si>
  <si>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</si>
  <si>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</si>
  <si>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</si>
  <si>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</si>
  <si>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</si>
  <si>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</si>
  <si>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</si>
  <si>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</si>
  <si>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</si>
  <si>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</si>
  <si>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</si>
  <si>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</si>
  <si>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</si>
  <si>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</si>
  <si>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</si>
  <si>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</si>
  <si>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</si>
  <si>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</si>
  <si>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</si>
  <si>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</si>
  <si>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</si>
  <si>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</si>
  <si>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</si>
  <si>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</si>
  <si>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</si>
  <si>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</si>
  <si>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</si>
  <si>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</si>
  <si>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</si>
  <si>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</si>
  <si>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</si>
  <si>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</si>
  <si>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</si>
  <si>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</si>
  <si>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</si>
  <si>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</si>
  <si>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</si>
  <si>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</si>
  <si>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</si>
  <si>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</si>
  <si>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</si>
  <si>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</si>
  <si>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</si>
  <si>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</si>
  <si>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</si>
  <si>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</si>
  <si>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</si>
  <si>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</si>
  <si>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</si>
  <si>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</si>
  <si>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</si>
  <si>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</si>
  <si>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</si>
  <si>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</si>
  <si>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</si>
  <si>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</si>
  <si>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</si>
  <si>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</si>
  <si>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</si>
  <si>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</si>
  <si>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</si>
  <si>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</si>
  <si>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</si>
  <si>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</si>
  <si>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</si>
  <si>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</si>
  <si>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</si>
  <si>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</si>
  <si>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</si>
  <si>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</si>
  <si>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</si>
  <si>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</si>
  <si>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</si>
  <si>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</si>
  <si>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</si>
  <si>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</si>
  <si>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</si>
  <si>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</si>
  <si>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</si>
  <si>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</si>
  <si>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</si>
  <si>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</si>
  <si>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</si>
  <si>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</si>
  <si>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</si>
  <si>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</si>
  <si>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</si>
  <si>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</si>
  <si>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</si>
  <si>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</si>
  <si>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</si>
  <si>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</si>
  <si>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</si>
  <si>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</si>
  <si>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</si>
  <si>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</si>
  <si>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</si>
  <si>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</si>
  <si>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</si>
  <si>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</si>
  <si>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</si>
  <si>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</si>
  <si>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</si>
  <si>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</si>
  <si>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</si>
  <si>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</si>
  <si>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</si>
  <si>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</si>
  <si>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</si>
  <si>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</si>
  <si>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</si>
  <si>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</si>
  <si>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</si>
  <si>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</si>
  <si>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</si>
  <si>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</si>
  <si>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</si>
  <si>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</si>
  <si>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</si>
  <si>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</si>
  <si>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</si>
  <si>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</si>
  <si>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</si>
  <si>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</si>
  <si>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</si>
  <si>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</si>
  <si>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</si>
  <si>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</si>
  <si>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</si>
  <si>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</si>
  <si>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</si>
  <si>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</si>
  <si>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</si>
  <si>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</si>
  <si>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</si>
  <si>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</si>
  <si>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</si>
  <si>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</si>
  <si>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</si>
  <si>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</si>
  <si>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</si>
  <si>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</si>
  <si>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</si>
  <si>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</si>
  <si>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</si>
  <si>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</si>
  <si>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</si>
  <si>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</si>
  <si>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</si>
  <si>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</si>
  <si>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</si>
  <si>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</si>
  <si>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</si>
  <si>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</si>
  <si>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</si>
  <si>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</si>
  <si>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</si>
  <si>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</si>
  <si>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</si>
  <si>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</si>
  <si>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</si>
  <si>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</si>
  <si>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</si>
  <si>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</si>
  <si>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</si>
  <si>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</si>
  <si>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</si>
  <si>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</si>
  <si>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</si>
  <si>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</si>
  <si>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</si>
  <si>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</si>
  <si>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</si>
  <si>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</si>
  <si>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</si>
  <si>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</si>
  <si>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</si>
  <si>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</si>
  <si>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</si>
  <si>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</si>
  <si>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</si>
  <si>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</si>
  <si>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</si>
  <si>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</si>
  <si>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</si>
  <si>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</si>
  <si>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</si>
  <si>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</si>
  <si>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</si>
  <si>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</si>
  <si>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</si>
  <si>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</si>
  <si>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</si>
  <si>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</si>
  <si>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</si>
  <si>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</si>
  <si>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</si>
  <si>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</si>
  <si>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</si>
  <si>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</si>
  <si>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</si>
  <si>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</si>
  <si>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</si>
  <si>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</si>
  <si>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</si>
  <si>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</si>
  <si>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</si>
  <si>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</si>
  <si>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</si>
  <si>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</si>
  <si>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</si>
  <si>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</si>
  <si>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</si>
  <si>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</si>
  <si>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</si>
  <si>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</si>
  <si>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</si>
  <si>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</si>
  <si>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</si>
  <si>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</si>
  <si>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</si>
  <si>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</si>
  <si>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</si>
  <si>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</si>
  <si>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</si>
  <si>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</si>
  <si>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</si>
  <si>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</si>
  <si>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</si>
  <si>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</si>
  <si>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</si>
  <si>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</si>
  <si>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</si>
  <si>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</si>
  <si>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</si>
  <si>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</si>
  <si>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</si>
  <si>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</si>
  <si>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</si>
  <si>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</si>
  <si>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</si>
  <si>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</si>
  <si>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</si>
  <si>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</si>
  <si>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</si>
  <si>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</si>
  <si>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</si>
  <si>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</si>
  <si>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</si>
  <si>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</si>
  <si>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</si>
  <si>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</si>
  <si>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</si>
  <si>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</si>
  <si>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</si>
  <si>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</si>
  <si>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</si>
  <si>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</si>
  <si>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</si>
  <si>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</si>
  <si>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</si>
  <si>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</si>
  <si>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</si>
  <si>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</si>
  <si>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</si>
  <si>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</si>
  <si>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</si>
  <si>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</si>
  <si>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</si>
  <si>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</si>
  <si>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</si>
  <si>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</si>
  <si>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</si>
  <si>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</si>
  <si>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</si>
  <si>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</si>
  <si>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</si>
  <si>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</si>
  <si>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</si>
  <si>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</si>
  <si>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</si>
  <si>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</si>
  <si>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</si>
  <si>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</si>
  <si>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</si>
  <si>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</si>
  <si>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</si>
  <si>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</si>
  <si>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</si>
  <si>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</si>
  <si>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</si>
  <si>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</si>
  <si>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</si>
  <si>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</si>
  <si>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</si>
  <si>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</si>
  <si>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</si>
  <si>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</si>
  <si>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</si>
  <si>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</si>
  <si>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</si>
  <si>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</si>
  <si>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</si>
  <si>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</si>
  <si>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</si>
  <si>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</si>
  <si>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</si>
  <si>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</si>
  <si>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</si>
  <si>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</si>
  <si>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</si>
  <si>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</si>
  <si>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</si>
  <si>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</si>
  <si>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</si>
  <si>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</si>
  <si>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</si>
  <si>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</si>
  <si>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</si>
  <si>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</si>
  <si>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</si>
  <si>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</si>
  <si>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</si>
  <si>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</si>
  <si>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</si>
  <si>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</si>
  <si>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</si>
  <si>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</si>
  <si>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</si>
  <si>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</si>
  <si>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</si>
  <si>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</si>
  <si>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</si>
  <si>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</si>
  <si>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</si>
  <si>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</si>
  <si>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</si>
  <si>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</si>
  <si>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</si>
  <si>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</si>
  <si>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</si>
  <si>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</si>
  <si>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</si>
  <si>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</si>
  <si>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</si>
  <si>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</si>
  <si>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</si>
  <si>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</si>
  <si>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</si>
  <si>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</si>
  <si>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</si>
  <si>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</si>
  <si>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</si>
  <si>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</si>
  <si>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</si>
  <si>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</si>
  <si>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</si>
  <si>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</si>
  <si>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</si>
  <si>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</si>
  <si>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</si>
  <si>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</si>
  <si>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</si>
  <si>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</si>
  <si>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</si>
  <si>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</si>
  <si>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</si>
  <si>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</si>
  <si>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</si>
  <si>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</si>
  <si>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</si>
  <si>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</si>
  <si>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</si>
  <si>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</si>
  <si>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</si>
  <si>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</si>
  <si>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</si>
  <si>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</si>
  <si>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</si>
  <si>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</si>
  <si>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</si>
  <si>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</si>
  <si>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</si>
  <si>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</si>
  <si>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</si>
  <si>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</si>
  <si>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</si>
  <si>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</si>
  <si>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</si>
  <si>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</si>
  <si>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</si>
  <si>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</si>
  <si>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</si>
  <si>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</si>
  <si>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</si>
  <si>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</si>
  <si>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</si>
  <si>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</si>
  <si>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</si>
  <si>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</si>
  <si>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</si>
  <si>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</si>
  <si>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</si>
  <si>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</si>
  <si>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</si>
  <si>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</si>
  <si>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</si>
  <si>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</si>
  <si>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</si>
  <si>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</si>
  <si>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</si>
  <si>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</si>
  <si>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</si>
  <si>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</si>
  <si>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</si>
  <si>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</si>
  <si>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</si>
  <si>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</si>
  <si>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</si>
  <si>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</si>
  <si>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</si>
  <si>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</si>
  <si>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</si>
  <si>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</si>
  <si>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</si>
  <si>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</si>
  <si>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</si>
  <si>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</si>
  <si>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</si>
  <si>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</si>
  <si>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</si>
  <si>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</si>
  <si>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</si>
  <si>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</si>
  <si>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</si>
  <si>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</si>
  <si>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</si>
  <si>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</si>
  <si>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</si>
  <si>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</si>
  <si>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</si>
  <si>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</si>
  <si>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</si>
  <si>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</si>
  <si>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</si>
  <si>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</si>
  <si>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</si>
  <si>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</si>
  <si>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</si>
  <si>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</si>
  <si>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</si>
  <si>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</si>
  <si>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</si>
  <si>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</si>
  <si>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</si>
  <si>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</si>
  <si>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</si>
  <si>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</si>
  <si>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</si>
  <si>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</si>
  <si>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</si>
  <si>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</si>
  <si>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</si>
  <si>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</si>
  <si>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</si>
  <si>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</si>
  <si>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</si>
  <si>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</si>
  <si>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</si>
  <si>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</si>
  <si>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</si>
  <si>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</si>
  <si>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</si>
  <si>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</si>
  <si>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</si>
  <si>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</si>
  <si>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</si>
  <si>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</si>
  <si>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</si>
  <si>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</si>
  <si>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</si>
  <si>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</si>
  <si>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</si>
  <si>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</si>
  <si>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</si>
  <si>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</si>
  <si>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</si>
  <si>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</si>
  <si>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</si>
  <si>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</si>
  <si>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</si>
  <si>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</si>
  <si>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</si>
  <si>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</si>
  <si>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</si>
  <si>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</si>
  <si>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</si>
  <si>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</si>
  <si>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</si>
  <si>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</si>
  <si>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</si>
  <si>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</si>
  <si>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</si>
  <si>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</si>
  <si>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</si>
  <si>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</si>
  <si>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</si>
  <si>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</si>
  <si>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</si>
  <si>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</si>
  <si>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</si>
  <si>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</si>
  <si>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</si>
  <si>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</si>
  <si>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</si>
  <si>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</si>
  <si>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</si>
  <si>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</si>
  <si>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</si>
  <si>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</si>
  <si>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</si>
  <si>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</si>
  <si>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</si>
  <si>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</si>
  <si>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</si>
  <si>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</si>
  <si>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</si>
  <si>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</si>
  <si>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</si>
  <si>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</si>
  <si>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</si>
  <si>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</si>
  <si>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</si>
  <si>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</si>
  <si>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</si>
  <si>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</si>
  <si>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</si>
  <si>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</si>
  <si>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</si>
  <si>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</si>
  <si>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</si>
  <si>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</si>
  <si>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</si>
  <si>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</si>
  <si>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</si>
  <si>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</si>
  <si>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</si>
  <si>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</si>
  <si>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</si>
  <si>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</si>
  <si>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</si>
  <si>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</si>
  <si>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</si>
  <si>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</si>
  <si>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</si>
  <si>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</si>
  <si>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</si>
  <si>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</si>
  <si>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</si>
  <si>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</si>
  <si>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</si>
  <si>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</si>
  <si>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</si>
  <si>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</si>
  <si>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</si>
  <si>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</si>
  <si>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</si>
  <si>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</si>
  <si>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</si>
  <si>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</si>
  <si>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</si>
  <si>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</si>
  <si>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</si>
  <si>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</si>
  <si>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</si>
  <si>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</si>
  <si>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</si>
  <si>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</si>
  <si>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</si>
  <si>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</si>
  <si>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</si>
  <si>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</si>
  <si>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</si>
  <si>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</si>
  <si>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</si>
  <si>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</si>
  <si>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</si>
  <si>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</si>
  <si>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</si>
  <si>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</si>
  <si>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</si>
  <si>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</si>
  <si>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</si>
  <si>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</si>
  <si>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</si>
  <si>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</si>
  <si>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</si>
  <si>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</si>
  <si>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</si>
  <si>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</si>
  <si>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</si>
  <si>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</si>
  <si>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</si>
  <si>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</si>
  <si>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</si>
  <si>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</si>
  <si>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</si>
  <si>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</si>
  <si>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</si>
  <si>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</si>
  <si>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</si>
  <si>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</si>
  <si>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</si>
  <si>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</si>
  <si>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</si>
  <si>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</si>
  <si>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</si>
  <si>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</si>
  <si>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</si>
  <si>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</si>
  <si>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</si>
  <si>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</si>
  <si>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</si>
  <si>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</si>
  <si>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</si>
  <si>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</si>
  <si>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</si>
  <si>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</si>
  <si>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</si>
  <si>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</si>
  <si>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</si>
  <si>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</si>
  <si>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</si>
  <si>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</si>
  <si>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</si>
  <si>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</si>
  <si>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</si>
  <si>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</si>
  <si>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</si>
  <si>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</si>
  <si>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</si>
  <si>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</si>
  <si>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</si>
  <si>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</si>
  <si>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</si>
  <si>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</si>
  <si>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</si>
  <si>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</si>
  <si>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</si>
  <si>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</si>
  <si>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</si>
  <si>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</si>
  <si>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</si>
  <si>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</si>
  <si>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</si>
  <si>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</si>
  <si>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</si>
  <si>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</si>
  <si>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</si>
  <si>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</si>
  <si>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</si>
  <si>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</si>
  <si>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</si>
  <si>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</si>
  <si>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</si>
  <si>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</si>
  <si>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</si>
  <si>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</si>
  <si>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</si>
  <si>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</si>
  <si>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</si>
  <si>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</si>
  <si>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</si>
  <si>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</si>
  <si>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</si>
  <si>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</si>
  <si>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</si>
  <si>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</si>
  <si>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</si>
  <si>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</si>
  <si>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</si>
  <si>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</si>
  <si>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</si>
  <si>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</si>
  <si>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</si>
  <si>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</si>
  <si>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</si>
  <si>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</si>
  <si>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</si>
  <si>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</si>
  <si>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</si>
  <si>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</si>
  <si>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</si>
  <si>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</si>
  <si>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</si>
  <si>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</si>
  <si>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</si>
  <si>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</si>
  <si>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</si>
  <si>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</si>
  <si>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</si>
  <si>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</si>
  <si>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</si>
  <si>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</si>
  <si>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</si>
  <si>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</si>
  <si>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</si>
  <si>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</si>
  <si>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</si>
  <si>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</si>
  <si>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</si>
  <si>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</si>
  <si>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</si>
  <si>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</si>
  <si>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</si>
  <si>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</si>
  <si>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</si>
  <si>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</si>
  <si>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</si>
  <si>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</si>
  <si>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</si>
  <si>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</si>
  <si>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</si>
  <si>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</si>
  <si>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</si>
  <si>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</si>
  <si>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</si>
  <si>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</si>
  <si>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</si>
  <si>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</si>
  <si>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</si>
  <si>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</si>
  <si>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</si>
  <si>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</si>
  <si>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</si>
  <si>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</si>
  <si>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</si>
  <si>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</si>
  <si>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</si>
  <si>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</si>
  <si>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</si>
  <si>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</si>
  <si>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</si>
  <si>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</si>
  <si>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</si>
  <si>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</si>
  <si>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</si>
  <si>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</si>
  <si>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</si>
  <si>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</si>
  <si>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</si>
  <si>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</si>
  <si>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</si>
  <si>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</si>
  <si>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</si>
  <si>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</si>
  <si>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</si>
  <si>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</si>
  <si>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</si>
  <si>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</si>
  <si>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</si>
  <si>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</si>
  <si>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</si>
  <si>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</si>
  <si>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</si>
  <si>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</si>
  <si>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</si>
  <si>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</si>
  <si>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</si>
  <si>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</si>
  <si>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</si>
  <si>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</si>
  <si>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</si>
  <si>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</si>
  <si>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</si>
  <si>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</si>
  <si>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</si>
  <si>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</si>
  <si>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</si>
  <si>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</si>
  <si>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</si>
  <si>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</si>
  <si>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</si>
  <si>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</si>
  <si>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</si>
  <si>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</si>
  <si>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</si>
  <si>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</si>
  <si>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</si>
  <si>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</si>
  <si>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</si>
  <si>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</si>
  <si>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</si>
  <si>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</si>
  <si>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</si>
  <si>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</si>
  <si>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</si>
  <si>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</si>
  <si>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</si>
  <si>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</si>
  <si>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</si>
  <si>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</si>
  <si>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</si>
  <si>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</si>
  <si>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</si>
  <si>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</si>
  <si>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</si>
  <si>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</si>
  <si>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</si>
  <si>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</si>
  <si>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</si>
  <si>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</si>
  <si>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</si>
  <si>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</si>
  <si>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</si>
  <si>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</si>
  <si>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</si>
  <si>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</si>
  <si>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</si>
  <si>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</si>
  <si>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</si>
  <si>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</si>
  <si>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</si>
  <si>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</si>
  <si>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</si>
  <si>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</si>
  <si>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</si>
  <si>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</si>
  <si>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</si>
  <si>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</si>
  <si>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</si>
  <si>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</si>
  <si>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</si>
  <si>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</si>
  <si>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</si>
  <si>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</si>
  <si>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</si>
  <si>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</si>
  <si>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</si>
  <si>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</si>
  <si>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</si>
  <si>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</si>
  <si>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</si>
  <si>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</si>
  <si>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</si>
  <si>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</si>
  <si>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</si>
  <si>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</si>
  <si>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</si>
  <si>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</si>
  <si>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</si>
  <si>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</si>
  <si>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</si>
  <si>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</si>
  <si>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</si>
  <si>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</si>
  <si>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</si>
  <si>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</si>
  <si>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</si>
  <si>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</si>
  <si>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</si>
  <si>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</si>
  <si>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</si>
  <si>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</si>
  <si>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</si>
  <si>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</si>
  <si>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</si>
  <si>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</si>
  <si>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</si>
  <si>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</si>
  <si>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</si>
  <si>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</si>
  <si>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</si>
  <si>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</si>
  <si>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</si>
  <si>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</si>
  <si>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</si>
  <si>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</si>
  <si>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</si>
  <si>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</si>
  <si>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</si>
  <si>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</si>
  <si>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</si>
  <si>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</si>
  <si>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</si>
  <si>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</si>
  <si>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</si>
  <si>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</si>
  <si>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</si>
  <si>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</si>
  <si>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</si>
  <si>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</si>
  <si>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</si>
  <si>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</si>
  <si>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</si>
  <si>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</si>
  <si>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</si>
  <si>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</si>
  <si>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</si>
  <si>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</si>
  <si>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</si>
  <si>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</si>
  <si>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</si>
  <si>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</si>
  <si>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</si>
  <si>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</si>
  <si>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</si>
  <si>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</si>
  <si>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</si>
  <si>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</si>
  <si>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</si>
  <si>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</si>
  <si>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</si>
  <si>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</si>
  <si>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</si>
  <si>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</si>
  <si>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</si>
  <si>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</si>
  <si>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</si>
  <si>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</si>
  <si>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</si>
  <si>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</si>
  <si>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</si>
  <si>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</si>
  <si>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</si>
  <si>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</si>
  <si>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</si>
  <si>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</si>
  <si>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</si>
  <si>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</si>
  <si>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</si>
  <si>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</si>
  <si>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</si>
  <si>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</si>
  <si>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</si>
  <si>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</si>
  <si>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</si>
  <si>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</si>
  <si>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</si>
  <si>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</si>
  <si>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</si>
  <si>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</si>
  <si>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</si>
  <si>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</si>
  <si>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</si>
  <si>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</si>
  <si>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</si>
  <si>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</si>
  <si>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</si>
  <si>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</si>
  <si>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</si>
  <si>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</si>
  <si>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</si>
  <si>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</si>
  <si>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</si>
  <si>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</si>
  <si>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</si>
  <si>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</si>
  <si>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</si>
  <si>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</si>
  <si>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</si>
  <si>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</si>
  <si>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</si>
  <si>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</si>
  <si>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</si>
  <si>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</si>
  <si>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</si>
  <si>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</si>
  <si>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</si>
  <si>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</si>
  <si>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</si>
  <si>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</si>
  <si>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</si>
  <si>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</si>
  <si>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</si>
  <si>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</si>
  <si>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</si>
  <si>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</si>
  <si>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</si>
  <si>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</si>
  <si>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</si>
  <si>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</si>
  <si>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</si>
  <si>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</si>
  <si>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</si>
  <si>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</si>
  <si>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</si>
  <si>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</si>
  <si>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</si>
  <si>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</si>
  <si>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</si>
  <si>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</si>
  <si>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</si>
  <si>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</si>
  <si>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</si>
  <si>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</si>
  <si>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</si>
  <si>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</si>
  <si>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</si>
  <si>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</si>
  <si>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</si>
  <si>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</si>
  <si>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</si>
  <si>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</si>
  <si>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</si>
  <si>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</si>
  <si>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</si>
  <si>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</si>
  <si>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</si>
  <si>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</si>
  <si>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</si>
  <si>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</si>
  <si>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</si>
  <si>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</si>
  <si>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</si>
  <si>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</si>
  <si>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</si>
  <si>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</si>
  <si>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</si>
  <si>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</si>
  <si>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</si>
  <si>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</si>
  <si>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</si>
  <si>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</si>
  <si>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</si>
  <si>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</si>
  <si>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</si>
  <si>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</si>
  <si>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</si>
  <si>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</si>
  <si>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</si>
  <si>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</si>
  <si>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</si>
  <si>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</si>
  <si>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</si>
  <si>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</si>
  <si>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</si>
  <si>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</si>
  <si>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</si>
  <si>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</si>
  <si>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</si>
  <si>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</si>
  <si>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</si>
  <si>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</si>
  <si>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</si>
  <si>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</si>
  <si>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</si>
  <si>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</si>
  <si>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</si>
  <si>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</si>
  <si>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</si>
  <si>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</si>
  <si>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</si>
  <si>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</si>
  <si>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</si>
  <si>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</si>
  <si>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</si>
  <si>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</si>
  <si>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</si>
  <si>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</si>
  <si>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</si>
  <si>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</si>
  <si>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</si>
  <si>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</si>
  <si>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</si>
  <si>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</si>
  <si>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</si>
  <si>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</si>
  <si>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</si>
  <si>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</si>
  <si>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</si>
  <si>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</si>
  <si>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</si>
  <si>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</si>
  <si>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</si>
  <si>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</si>
  <si>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</si>
  <si>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</si>
  <si>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</si>
  <si>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</si>
  <si>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</si>
  <si>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</si>
  <si>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</si>
  <si>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</si>
  <si>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</si>
  <si>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</si>
  <si>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</si>
  <si>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</si>
  <si>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</si>
  <si>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</si>
  <si>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</si>
  <si>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</si>
  <si>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</si>
  <si>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</si>
  <si>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</si>
  <si>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</si>
  <si>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</si>
  <si>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</si>
  <si>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</si>
  <si>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</si>
  <si>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</si>
  <si>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</si>
  <si>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</si>
  <si>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</si>
  <si>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</si>
  <si>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</si>
  <si>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</si>
  <si>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</si>
  <si>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</si>
  <si>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</si>
  <si>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</si>
  <si>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</si>
  <si>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</si>
  <si>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</si>
  <si>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</si>
  <si>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</si>
  <si>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</si>
  <si>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</si>
  <si>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</si>
  <si>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</si>
  <si>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</si>
  <si>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</si>
  <si>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</si>
  <si>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</si>
  <si>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</si>
  <si>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</si>
  <si>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</si>
  <si>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</si>
  <si>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</si>
  <si>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</si>
  <si>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</si>
  <si>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</si>
  <si>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</si>
  <si>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</si>
  <si>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</si>
  <si>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</si>
  <si>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</si>
  <si>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</si>
  <si>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</si>
  <si>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</si>
  <si>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</si>
  <si>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</si>
  <si>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</si>
  <si>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</si>
  <si>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</si>
  <si>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</si>
  <si>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</si>
  <si>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</si>
  <si>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</si>
  <si>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</si>
  <si>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</si>
  <si>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</si>
  <si>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</si>
  <si>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</si>
  <si>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</si>
  <si>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</si>
  <si>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</si>
  <si>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</si>
  <si>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</si>
  <si>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</si>
  <si>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</si>
  <si>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</si>
  <si>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</si>
  <si>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</si>
  <si>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</si>
  <si>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</si>
  <si>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</si>
  <si>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</si>
  <si>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</si>
  <si>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</si>
  <si>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</si>
  <si>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</si>
  <si>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</si>
  <si>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</si>
  <si>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</si>
  <si>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</si>
  <si>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</si>
  <si>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</si>
  <si>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</si>
  <si>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</si>
  <si>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</si>
  <si>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</si>
  <si>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</si>
  <si>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</si>
  <si>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</si>
  <si>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</si>
  <si>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</si>
  <si>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</si>
  <si>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</si>
  <si>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</si>
  <si>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</si>
  <si>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</si>
  <si>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</si>
  <si>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</si>
  <si>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</si>
  <si>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</si>
  <si>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</si>
  <si>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</si>
  <si>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</si>
  <si>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</si>
  <si>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</si>
  <si>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</si>
  <si>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</si>
  <si>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</si>
  <si>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</si>
  <si>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</si>
  <si>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</si>
  <si>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</si>
  <si>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</si>
  <si>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</si>
  <si>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</si>
  <si>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</si>
  <si>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</si>
  <si>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</si>
  <si>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</si>
  <si>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</si>
  <si>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</si>
  <si>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</si>
  <si>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</si>
  <si>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</si>
  <si>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</si>
  <si>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</si>
  <si>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</si>
  <si>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</si>
  <si>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</si>
  <si>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</si>
  <si>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</si>
  <si>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</si>
  <si>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</si>
  <si>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</si>
  <si>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</si>
  <si>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</si>
  <si>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</si>
  <si>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</si>
  <si>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</si>
  <si>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</si>
  <si>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</si>
  <si>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</si>
  <si>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</si>
  <si>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</si>
  <si>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</si>
  <si>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</si>
  <si>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</si>
  <si>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</si>
  <si>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</si>
  <si>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</si>
  <si>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</si>
  <si>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</si>
  <si>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</si>
  <si>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</si>
  <si>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</si>
  <si>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</si>
  <si>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</si>
  <si>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</si>
  <si>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</si>
  <si>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</si>
  <si>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</si>
  <si>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</si>
  <si>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</si>
  <si>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</si>
  <si>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</si>
  <si>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</si>
  <si>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</si>
  <si>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</si>
  <si>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</si>
  <si>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</si>
  <si>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</si>
  <si>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</si>
  <si>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</si>
  <si>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</si>
  <si>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</si>
  <si>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</si>
  <si>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</si>
  <si>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</si>
  <si>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</si>
  <si>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</si>
  <si>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</si>
  <si>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</si>
  <si>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</si>
  <si>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</si>
  <si>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</si>
  <si>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</si>
  <si>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</si>
  <si>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</si>
  <si>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</si>
  <si>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</si>
  <si>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</si>
  <si>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</si>
  <si>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</si>
  <si>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</si>
  <si>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</si>
  <si>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</si>
  <si>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</si>
  <si>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</si>
  <si>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</si>
  <si>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</si>
  <si>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</si>
  <si>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</si>
  <si>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</si>
  <si>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</si>
  <si>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</si>
  <si>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</si>
  <si>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</si>
  <si>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</si>
  <si>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</si>
  <si>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</si>
  <si>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</si>
  <si>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</si>
  <si>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</si>
  <si>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</si>
  <si>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</si>
  <si>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</si>
  <si>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</si>
  <si>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</si>
  <si>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</si>
  <si>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</si>
  <si>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</si>
  <si>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</si>
  <si>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</si>
  <si>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</si>
  <si>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</si>
  <si>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</si>
  <si>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</si>
  <si>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</si>
  <si>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</si>
  <si>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</si>
  <si>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</si>
  <si>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</si>
  <si>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</si>
  <si>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</si>
  <si>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</si>
  <si>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</si>
  <si>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</si>
  <si>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</si>
  <si>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</si>
  <si>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</si>
  <si>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</si>
  <si>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</si>
  <si>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</si>
  <si>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</si>
  <si>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</si>
  <si>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</si>
  <si>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</si>
  <si>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</si>
  <si>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</si>
  <si>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</si>
  <si>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</si>
  <si>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</si>
  <si>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</si>
  <si>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</si>
  <si>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</si>
  <si>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</si>
  <si>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</si>
  <si>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</si>
  <si>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</si>
  <si>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</si>
  <si>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</si>
  <si>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</si>
  <si>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</si>
  <si>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</si>
  <si>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</si>
  <si>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</si>
  <si>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</si>
  <si>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</si>
  <si>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</si>
  <si>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</si>
  <si>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</si>
  <si>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</si>
  <si>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</si>
  <si>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</si>
  <si>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</si>
  <si>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</si>
  <si>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</si>
  <si>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</si>
  <si>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</si>
  <si>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</si>
  <si>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</si>
  <si>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</si>
  <si>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</si>
  <si>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</si>
  <si>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</si>
  <si>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</si>
  <si>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</si>
  <si>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</si>
  <si>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</si>
  <si>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</si>
  <si>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</si>
  <si>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</si>
  <si>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</si>
  <si>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</si>
  <si>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</si>
  <si>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</si>
  <si>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</si>
  <si>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</si>
  <si>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</si>
  <si>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</si>
  <si>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</si>
  <si>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</si>
  <si>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</si>
  <si>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</si>
  <si>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</si>
  <si>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</si>
  <si>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</si>
  <si>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</si>
  <si>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</si>
  <si>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</si>
  <si>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</si>
  <si>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</si>
  <si>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</si>
  <si>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</si>
  <si>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</si>
  <si>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</si>
  <si>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</si>
  <si>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</si>
  <si>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</si>
  <si>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</si>
  <si>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</si>
  <si>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</si>
  <si>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</si>
  <si>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</si>
  <si>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</si>
  <si>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</si>
  <si>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</si>
  <si>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</si>
  <si>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</si>
  <si>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</si>
  <si>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</si>
  <si>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</si>
  <si>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</si>
  <si>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</si>
  <si>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</si>
  <si>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</si>
  <si>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</si>
  <si>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</si>
  <si>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</si>
  <si>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</si>
  <si>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</si>
  <si>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</si>
  <si>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</si>
  <si>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</si>
  <si>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</si>
  <si>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</si>
  <si>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</si>
  <si>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</si>
  <si>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</si>
  <si>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</si>
  <si>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</si>
  <si>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</si>
  <si>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</si>
  <si>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</si>
  <si>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</si>
  <si>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</si>
  <si>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</si>
  <si>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</si>
  <si>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</si>
  <si>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</si>
  <si>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</si>
  <si>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</si>
  <si>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</si>
  <si>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</si>
  <si>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</si>
  <si>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</si>
  <si>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</si>
  <si>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</si>
  <si>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</si>
  <si>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</si>
  <si>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</si>
  <si>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</si>
  <si>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</si>
  <si>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</si>
  <si>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</si>
  <si>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</si>
  <si>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</si>
  <si>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</si>
  <si>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</si>
  <si>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</si>
  <si>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</si>
  <si>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</si>
  <si>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</si>
  <si>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</si>
  <si>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</si>
  <si>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</si>
  <si>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</si>
  <si>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</si>
  <si>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</si>
  <si>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</si>
  <si>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</si>
  <si>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</si>
  <si>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</si>
  <si>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</si>
  <si>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</si>
  <si>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</si>
  <si>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</si>
  <si>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</si>
  <si>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</si>
  <si>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</si>
  <si>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</si>
  <si>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</si>
  <si>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</si>
  <si>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</si>
  <si>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</si>
  <si>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</si>
  <si>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</si>
  <si>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</si>
  <si>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</si>
  <si>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</si>
  <si>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</si>
  <si>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</si>
  <si>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</si>
  <si>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</si>
  <si>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</si>
  <si>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</si>
  <si>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</si>
  <si>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</si>
  <si>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</si>
  <si>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</si>
  <si>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</si>
  <si>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</si>
  <si>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</si>
  <si>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</si>
  <si>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</si>
  <si>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</si>
  <si>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</si>
  <si>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</si>
  <si>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</si>
  <si>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</si>
  <si>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</si>
  <si>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</si>
  <si>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</si>
  <si>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</si>
  <si>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</si>
  <si>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</si>
  <si>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</si>
  <si>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</si>
  <si>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</si>
  <si>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</si>
  <si>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</si>
  <si>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</si>
  <si>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</si>
  <si>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</si>
  <si>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</si>
  <si>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</si>
  <si>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</si>
  <si>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</si>
  <si>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</si>
  <si>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</si>
  <si>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</si>
  <si>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</si>
  <si>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</si>
  <si>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</si>
  <si>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</si>
  <si>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</si>
  <si>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</si>
  <si>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</si>
  <si>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</si>
  <si>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</si>
  <si>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</si>
  <si>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</si>
  <si>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</si>
  <si>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</si>
  <si>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</si>
  <si>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</si>
  <si>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</si>
  <si>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</si>
  <si>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</si>
  <si>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</si>
  <si>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</si>
  <si>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</si>
  <si>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</si>
  <si>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</si>
  <si>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</si>
  <si>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</si>
  <si>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</si>
  <si>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</si>
  <si>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</si>
  <si>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</si>
  <si>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</si>
  <si>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</si>
  <si>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</si>
  <si>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</si>
  <si>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</si>
  <si>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</si>
  <si>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</si>
  <si>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</si>
  <si>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</si>
  <si>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</si>
  <si>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</si>
  <si>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</si>
  <si>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</si>
  <si>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</si>
  <si>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</si>
  <si>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</si>
  <si>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</si>
  <si>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</si>
  <si>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</si>
  <si>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</si>
  <si>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</si>
  <si>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</si>
  <si>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</si>
  <si>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</si>
  <si>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</si>
  <si>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</si>
  <si>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</si>
  <si>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</si>
  <si>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</si>
  <si>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</si>
  <si>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</si>
  <si>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</si>
  <si>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</si>
  <si>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</si>
  <si>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</si>
  <si>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</si>
  <si>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</si>
  <si>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</si>
  <si>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</si>
  <si>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</si>
  <si>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</si>
  <si>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</si>
  <si>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</si>
  <si>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</si>
  <si>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</si>
  <si>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</si>
  <si>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</si>
  <si>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</si>
  <si>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</si>
  <si>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</si>
  <si>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</si>
  <si>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</si>
  <si>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</si>
  <si>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</si>
  <si>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</si>
  <si>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</si>
  <si>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</si>
  <si>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</si>
  <si>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</si>
  <si>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</si>
  <si>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</si>
  <si>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</si>
  <si>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</si>
  <si>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</si>
  <si>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</si>
  <si>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</si>
  <si>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</si>
  <si>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</si>
  <si>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</si>
  <si>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</si>
  <si>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</si>
  <si>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</si>
  <si>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</si>
  <si>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</si>
  <si>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</si>
  <si>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</si>
  <si>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</si>
  <si>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</si>
  <si>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</si>
  <si>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</si>
  <si>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</si>
  <si>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</si>
  <si>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</si>
  <si>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</si>
  <si>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</si>
  <si>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</si>
  <si>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</si>
  <si>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</si>
  <si>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</si>
  <si>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</si>
  <si>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</si>
  <si>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</si>
  <si>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</si>
  <si>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</si>
  <si>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</si>
  <si>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</si>
  <si>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</si>
  <si>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</si>
  <si>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</si>
  <si>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</si>
  <si>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</si>
  <si>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</si>
  <si>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</si>
  <si>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</si>
  <si>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</si>
  <si>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</si>
  <si>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</si>
  <si>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</si>
  <si>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</si>
  <si>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</si>
  <si>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</si>
  <si>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</si>
  <si>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</si>
  <si>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</si>
  <si>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</si>
  <si>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</si>
  <si>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</si>
  <si>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</si>
  <si>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</si>
  <si>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</si>
  <si>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</si>
  <si>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</si>
  <si>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</si>
  <si>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</si>
  <si>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</si>
  <si>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</si>
  <si>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</si>
  <si>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</si>
  <si>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</si>
  <si>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</si>
  <si>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</si>
  <si>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</si>
  <si>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</si>
  <si>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</si>
  <si>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</si>
  <si>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</si>
  <si>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</si>
  <si>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</si>
  <si>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</si>
  <si>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</si>
  <si>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</si>
  <si>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</si>
  <si>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</si>
  <si>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</si>
  <si>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</si>
  <si>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</si>
  <si>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</si>
  <si>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</si>
  <si>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</si>
  <si>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</si>
  <si>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</si>
  <si>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</si>
  <si>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</si>
  <si>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</si>
  <si>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</si>
  <si>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</si>
  <si>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</si>
  <si>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</si>
  <si>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</si>
  <si>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</si>
  <si>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</si>
  <si>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</si>
  <si>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</si>
  <si>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</si>
  <si>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</si>
  <si>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</si>
  <si>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</si>
  <si>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</si>
  <si>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</si>
  <si>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</si>
  <si>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</si>
  <si>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</si>
  <si>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</si>
  <si>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</si>
  <si>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</si>
  <si>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</si>
  <si>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</si>
  <si>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</si>
  <si>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</si>
  <si>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</si>
  <si>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</si>
  <si>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</si>
  <si>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</si>
  <si>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</si>
  <si>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</si>
  <si>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</si>
  <si>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</si>
  <si>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</si>
  <si>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</si>
  <si>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</si>
  <si>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</si>
  <si>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</si>
  <si>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</si>
  <si>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</si>
  <si>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</si>
  <si>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</si>
  <si>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</si>
  <si>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</si>
  <si>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</si>
  <si>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</si>
  <si>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</si>
  <si>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</si>
  <si>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</si>
  <si>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</si>
  <si>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</si>
  <si>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</si>
  <si>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</si>
  <si>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</si>
  <si>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</si>
  <si>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</si>
  <si>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</si>
  <si>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</si>
  <si>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</si>
  <si>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</si>
  <si>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</si>
  <si>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</si>
  <si>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</si>
  <si>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</si>
  <si>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</si>
  <si>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</si>
  <si>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</si>
  <si>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</si>
  <si>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</si>
  <si>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</si>
  <si>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</si>
  <si>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</si>
  <si>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</si>
  <si>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</si>
  <si>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</si>
  <si>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</si>
  <si>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</si>
  <si>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</si>
  <si>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</si>
  <si>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</si>
  <si>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</si>
  <si>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</si>
  <si>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</si>
  <si>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</si>
  <si>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</si>
  <si>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</si>
  <si>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</si>
  <si>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</si>
  <si>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</si>
  <si>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</si>
  <si>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</si>
  <si>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</si>
  <si>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</si>
  <si>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</si>
  <si>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</si>
  <si>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</si>
  <si>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</si>
  <si>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</si>
  <si>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</si>
  <si>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</si>
  <si>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</si>
  <si>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</si>
  <si>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</si>
  <si>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</si>
  <si>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</si>
  <si>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</si>
  <si>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</si>
  <si>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</si>
  <si>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</si>
  <si>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</si>
  <si>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</si>
  <si>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</si>
  <si>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</si>
  <si>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</si>
  <si>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</si>
  <si>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</si>
  <si>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</si>
  <si>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</si>
  <si>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</si>
  <si>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</si>
  <si>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</si>
  <si>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</si>
  <si>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</si>
  <si>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</si>
  <si>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</si>
  <si>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</si>
  <si>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</si>
  <si>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</si>
  <si>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</si>
  <si>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</si>
  <si>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</si>
  <si>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</si>
  <si>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</si>
  <si>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</si>
  <si>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</si>
  <si>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</si>
  <si>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</si>
  <si>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</si>
  <si>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</si>
  <si>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</si>
  <si>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</si>
  <si>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</si>
  <si>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</si>
  <si>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</si>
  <si>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</si>
  <si>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</si>
  <si>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</si>
  <si>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</si>
  <si>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</si>
  <si>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</si>
  <si>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</si>
  <si>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</si>
  <si>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</si>
  <si>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</si>
  <si>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</si>
  <si>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</si>
  <si>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</si>
  <si>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</si>
  <si>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</si>
  <si>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</si>
  <si>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</si>
  <si>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</si>
  <si>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</si>
  <si>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</si>
  <si>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</si>
  <si>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</si>
  <si>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</si>
  <si>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</si>
  <si>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</si>
  <si>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</si>
  <si>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</si>
  <si>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</si>
  <si>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</si>
  <si>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</si>
  <si>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</si>
  <si>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</si>
  <si>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</si>
  <si>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</si>
  <si>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</si>
  <si>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</si>
  <si>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</si>
  <si>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</si>
  <si>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</si>
  <si>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</si>
  <si>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</si>
  <si>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</si>
  <si>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</si>
  <si>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</si>
  <si>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</si>
  <si>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</si>
  <si>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</si>
  <si>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</si>
  <si>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</si>
  <si>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</si>
  <si>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</si>
  <si>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</si>
  <si>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</si>
  <si>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</si>
  <si>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</si>
  <si>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</si>
  <si>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</si>
  <si>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</si>
  <si>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</si>
  <si>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</si>
  <si>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</si>
  <si>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</si>
  <si>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</si>
  <si>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</si>
  <si>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</si>
  <si>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</si>
  <si>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</si>
  <si>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</si>
  <si>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</si>
  <si>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</si>
  <si>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</si>
  <si>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</si>
  <si>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</si>
  <si>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</si>
  <si>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</si>
  <si>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</si>
  <si>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</si>
  <si>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</si>
  <si>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</si>
  <si>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</si>
  <si>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</si>
  <si>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</si>
  <si>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</si>
  <si>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</si>
  <si>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</si>
  <si>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</si>
  <si>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</si>
  <si>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</si>
  <si>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</si>
  <si>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</si>
  <si>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</si>
  <si>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</si>
  <si>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</si>
  <si>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</si>
  <si>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</si>
  <si>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</si>
  <si>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</si>
  <si>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</si>
  <si>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</si>
  <si>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</si>
  <si>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</si>
  <si>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</si>
  <si>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</si>
  <si>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</si>
  <si>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</si>
  <si>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</si>
  <si>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</si>
  <si>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</si>
  <si>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</si>
  <si>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</si>
  <si>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</si>
  <si>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</si>
  <si>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</si>
  <si>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</si>
  <si>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</si>
  <si>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</si>
  <si>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</si>
  <si>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</si>
  <si>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</si>
  <si>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</si>
  <si>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</si>
  <si>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</si>
  <si>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</si>
  <si>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</si>
  <si>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</si>
  <si>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</si>
  <si>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</si>
  <si>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</si>
  <si>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</si>
  <si>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</si>
  <si>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</si>
  <si>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</si>
  <si>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</si>
  <si>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</si>
  <si>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</si>
  <si>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</si>
  <si>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</si>
  <si>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</si>
  <si>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</si>
  <si>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</si>
  <si>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</si>
  <si>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</si>
  <si>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</si>
  <si>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</si>
  <si>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</si>
  <si>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</si>
  <si>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</si>
  <si>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</si>
  <si>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</si>
  <si>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</si>
  <si>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</si>
  <si>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</si>
  <si>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</si>
  <si>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</si>
  <si>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</si>
  <si>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</si>
  <si>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</si>
  <si>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</si>
  <si>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</si>
  <si>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</si>
  <si>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</si>
  <si>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</si>
  <si>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</si>
  <si>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</si>
  <si>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</si>
  <si>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</si>
  <si>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</si>
  <si>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</si>
  <si>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</si>
  <si>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</si>
  <si>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</si>
  <si>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</si>
  <si>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</si>
  <si>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</si>
  <si>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</si>
  <si>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</si>
  <si>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</si>
  <si>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</si>
  <si>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</si>
  <si>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</si>
  <si>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</si>
  <si>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</si>
  <si>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</si>
  <si>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</si>
  <si>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</si>
  <si>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</si>
  <si>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</si>
  <si>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</si>
  <si>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</si>
  <si>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</si>
  <si>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</si>
  <si>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</si>
  <si>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</si>
  <si>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</si>
  <si>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</si>
  <si>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</si>
  <si>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</si>
  <si>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</si>
  <si>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</si>
  <si>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</si>
  <si>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</si>
  <si>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</si>
  <si>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</si>
  <si>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</si>
  <si>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</si>
  <si>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</si>
  <si>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</si>
  <si>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</si>
  <si>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</si>
  <si>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</si>
  <si>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</si>
  <si>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</si>
  <si>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</si>
  <si>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</si>
  <si>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</si>
  <si>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</si>
  <si>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</si>
  <si>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</si>
  <si>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</si>
  <si>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</si>
  <si>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</si>
  <si>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</si>
  <si>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</si>
  <si>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</si>
  <si>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</si>
  <si>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</si>
  <si>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</si>
  <si>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</si>
  <si>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</si>
  <si>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</si>
  <si>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</si>
  <si>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</si>
  <si>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</si>
  <si>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</si>
  <si>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</si>
  <si>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</si>
  <si>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</si>
  <si>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</si>
  <si>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</si>
  <si>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</si>
  <si>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</si>
  <si>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</si>
  <si>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</si>
  <si>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</si>
  <si>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</si>
  <si>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</si>
  <si>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</si>
  <si>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</si>
  <si>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</si>
  <si>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</si>
  <si>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</si>
  <si>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</si>
  <si>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</si>
  <si>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</si>
  <si>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</si>
  <si>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</si>
  <si>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</si>
  <si>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</si>
  <si>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</si>
  <si>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</si>
  <si>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</si>
  <si>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</si>
  <si>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</si>
  <si>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</si>
  <si>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</si>
  <si>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</si>
  <si>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</si>
  <si>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</si>
  <si>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</si>
  <si>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</si>
  <si>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</si>
  <si>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</si>
  <si>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</si>
  <si>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</si>
  <si>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</si>
  <si>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</si>
  <si>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</si>
  <si>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</si>
  <si>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</si>
  <si>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</si>
  <si>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</si>
  <si>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</si>
  <si>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</si>
  <si>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</si>
  <si>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</si>
  <si>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</si>
  <si>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</si>
  <si>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</si>
  <si>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</si>
  <si>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</si>
  <si>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</si>
  <si>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</si>
  <si>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</si>
  <si>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</si>
  <si>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</si>
  <si>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</si>
  <si>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</si>
  <si>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</si>
  <si>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</si>
  <si>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</si>
  <si>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</si>
  <si>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</si>
  <si>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</si>
  <si>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</si>
  <si>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</si>
  <si>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</si>
  <si>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</si>
  <si>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</si>
  <si>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</si>
  <si>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</si>
  <si>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</si>
  <si>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</si>
  <si>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</si>
  <si>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</si>
  <si>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</si>
  <si>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</si>
  <si>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</si>
  <si>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</si>
  <si>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</si>
  <si>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</si>
  <si>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</si>
  <si>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</si>
  <si>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</si>
  <si>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</si>
  <si>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</si>
  <si>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</si>
  <si>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</si>
  <si>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</si>
  <si>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</si>
  <si>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</si>
  <si>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</si>
  <si>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</si>
  <si>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</si>
  <si>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</si>
  <si>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</si>
  <si>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</si>
  <si>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</si>
  <si>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</si>
  <si>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</si>
  <si>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</si>
  <si>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</si>
  <si>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</si>
  <si>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</si>
  <si>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</si>
  <si>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</si>
  <si>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</si>
  <si>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</si>
  <si>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</si>
  <si>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</si>
  <si>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</si>
  <si>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</si>
  <si>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</si>
  <si>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</si>
  <si>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</si>
  <si>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</si>
  <si>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</si>
  <si>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</si>
  <si>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</si>
  <si>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</si>
  <si>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</si>
  <si>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</si>
  <si>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</si>
  <si>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</si>
  <si>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</si>
  <si>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</si>
  <si>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</si>
  <si>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</si>
  <si>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</si>
  <si>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</si>
  <si>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</si>
  <si>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</si>
  <si>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</si>
  <si>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</si>
  <si>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</si>
  <si>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</si>
  <si>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</si>
  <si>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</si>
  <si>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</si>
  <si>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</si>
  <si>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</si>
  <si>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</si>
  <si>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</si>
  <si>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</si>
  <si>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</si>
  <si>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</si>
  <si>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</si>
  <si>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</si>
  <si>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</si>
  <si>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</si>
  <si>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</si>
  <si>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</si>
  <si>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</si>
  <si>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</si>
  <si>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</si>
  <si>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</si>
  <si>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</si>
  <si>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</si>
  <si>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</si>
  <si>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</si>
  <si>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</si>
  <si>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</si>
  <si>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</si>
  <si>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</si>
  <si>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</si>
  <si>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</si>
  <si>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</si>
  <si>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</si>
  <si>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</si>
  <si>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</si>
  <si>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</si>
  <si>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</si>
  <si>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</si>
  <si>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</si>
  <si>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</si>
  <si>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</si>
  <si>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</si>
  <si>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</si>
  <si>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</si>
  <si>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</si>
  <si>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</si>
  <si>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</si>
  <si>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</si>
  <si>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</si>
  <si>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</si>
  <si>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</si>
  <si>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</si>
  <si>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</si>
  <si>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</si>
  <si>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</si>
  <si>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</si>
  <si>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</si>
  <si>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</si>
  <si>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</si>
  <si>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</si>
  <si>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</si>
  <si>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</si>
  <si>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</si>
  <si>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</si>
  <si>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</si>
  <si>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</si>
  <si>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</si>
  <si>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</si>
  <si>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</si>
  <si>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</si>
  <si>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</si>
  <si>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</si>
  <si>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</si>
  <si>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</si>
  <si>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</si>
  <si>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</si>
  <si>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</si>
  <si>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</si>
  <si>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</si>
  <si>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</si>
  <si>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</si>
  <si>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</si>
  <si>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</si>
  <si>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</si>
  <si>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</si>
  <si>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</si>
  <si>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</si>
  <si>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</si>
  <si>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</si>
  <si>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</si>
  <si>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</si>
  <si>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</si>
  <si>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</si>
  <si>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</si>
  <si>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</si>
  <si>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</si>
  <si>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</si>
  <si>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</si>
  <si>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</si>
  <si>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</si>
  <si>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</si>
  <si>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</si>
  <si>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</si>
  <si>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</si>
  <si>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</si>
  <si>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</si>
  <si>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</si>
  <si>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</si>
  <si>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</si>
  <si>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</si>
  <si>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</si>
  <si>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</si>
  <si>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</si>
  <si>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</si>
  <si>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</si>
  <si>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</si>
  <si>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</si>
  <si>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</si>
  <si>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</si>
  <si>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</si>
  <si>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</si>
  <si>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</si>
  <si>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</si>
  <si>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</si>
  <si>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</si>
  <si>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</si>
  <si>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</si>
  <si>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</si>
  <si>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</si>
  <si>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</si>
  <si>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</si>
  <si>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</si>
  <si>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</si>
  <si>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</si>
  <si>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</si>
  <si>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</si>
  <si>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</si>
  <si>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</si>
  <si>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</si>
  <si>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</si>
  <si>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</si>
  <si>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</si>
  <si>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</si>
  <si>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</si>
  <si>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</si>
  <si>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</si>
  <si>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</si>
  <si>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</si>
  <si>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</si>
  <si>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</si>
  <si>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</si>
  <si>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</si>
  <si>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</si>
  <si>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</si>
  <si>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</si>
  <si>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</si>
  <si>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</si>
  <si>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</si>
  <si>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</si>
  <si>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</si>
  <si>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</si>
  <si>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</si>
  <si>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</si>
  <si>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</si>
  <si>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</si>
  <si>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</si>
  <si>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</si>
  <si>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</si>
  <si>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</si>
  <si>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</si>
  <si>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</si>
  <si>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</si>
  <si>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</si>
  <si>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</si>
  <si>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</si>
  <si>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</si>
  <si>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</si>
  <si>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</si>
  <si>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</si>
  <si>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</si>
  <si>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</si>
  <si>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</si>
  <si>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</si>
  <si>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</si>
  <si>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</si>
  <si>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</si>
  <si>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</si>
  <si>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</si>
  <si>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</si>
  <si>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</si>
  <si>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</si>
  <si>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</si>
  <si>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</si>
  <si>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</si>
  <si>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</si>
  <si>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</si>
  <si>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</si>
  <si>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</si>
  <si>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</si>
  <si>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</si>
  <si>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</si>
  <si>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</si>
  <si>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</si>
  <si>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</si>
  <si>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</si>
  <si>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</si>
  <si>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</si>
  <si>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</si>
  <si>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</si>
  <si>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</si>
  <si>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</si>
  <si>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</si>
  <si>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</si>
  <si>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</si>
  <si>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</si>
  <si>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</si>
  <si>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</si>
  <si>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</si>
  <si>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</si>
  <si>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</si>
  <si>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</si>
  <si>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</si>
  <si>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</si>
  <si>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</si>
  <si>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</si>
  <si>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</si>
  <si>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</si>
  <si>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</si>
  <si>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</si>
  <si>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</si>
  <si>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</si>
  <si>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</si>
  <si>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</si>
  <si>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</si>
  <si>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</si>
  <si>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</si>
  <si>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</si>
  <si>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</si>
  <si>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</si>
  <si>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</si>
  <si>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</si>
  <si>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</si>
  <si>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</si>
  <si>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</si>
  <si>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</si>
  <si>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</si>
  <si>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</si>
  <si>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</si>
  <si>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</si>
  <si>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</si>
  <si>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</si>
  <si>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</si>
  <si>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</si>
  <si>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</si>
  <si>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</si>
  <si>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</si>
  <si>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</si>
  <si>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</si>
  <si>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</si>
  <si>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</si>
  <si>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</si>
  <si>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</si>
  <si>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</si>
  <si>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</si>
  <si>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</si>
  <si>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</si>
  <si>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</si>
  <si>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</si>
  <si>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</si>
  <si>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</si>
  <si>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</si>
  <si>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</si>
  <si>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</si>
  <si>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</si>
  <si>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</si>
  <si>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</si>
  <si>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</si>
  <si>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</si>
  <si>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</si>
  <si>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</si>
  <si>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</si>
  <si>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</si>
  <si>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</si>
  <si>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</si>
  <si>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</si>
  <si>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</si>
  <si>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</si>
  <si>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</si>
  <si>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</si>
  <si>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</si>
  <si>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</si>
  <si>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</si>
  <si>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</si>
  <si>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</si>
  <si>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</si>
  <si>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</si>
  <si>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</si>
  <si>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</si>
  <si>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</si>
  <si>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</si>
  <si>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</si>
  <si>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</si>
  <si>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</si>
  <si>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</si>
  <si>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</si>
  <si>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</si>
  <si>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</si>
  <si>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</si>
  <si>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</si>
  <si>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</si>
  <si>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</si>
  <si>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</si>
  <si>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</si>
  <si>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</si>
  <si>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</si>
  <si>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</si>
  <si>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</si>
  <si>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</si>
  <si>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</si>
  <si>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</si>
  <si>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</si>
  <si>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</si>
  <si>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</si>
  <si>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</si>
  <si>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</si>
  <si>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</si>
  <si>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</si>
  <si>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</si>
  <si>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</si>
  <si>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</si>
  <si>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</si>
  <si>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</si>
  <si>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</si>
  <si>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</si>
  <si>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</si>
  <si>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</si>
  <si>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</si>
  <si>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</si>
  <si>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</si>
  <si>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</si>
  <si>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</si>
  <si>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</si>
  <si>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</si>
  <si>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</si>
  <si>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</si>
  <si>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</si>
  <si>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</si>
  <si>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</si>
  <si>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</si>
  <si>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</si>
  <si>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</si>
  <si>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</si>
  <si>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</si>
  <si>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</si>
  <si>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</si>
  <si>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</si>
  <si>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</si>
  <si>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</si>
  <si>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</si>
  <si>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</si>
  <si>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</si>
  <si>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</si>
  <si>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</si>
  <si>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</si>
  <si>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</si>
  <si>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</si>
  <si>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</si>
  <si>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</si>
  <si>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</si>
  <si>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</si>
  <si>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</si>
  <si>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</si>
  <si>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</si>
  <si>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</si>
  <si>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</si>
  <si>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</si>
  <si>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</si>
  <si>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</si>
  <si>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</si>
  <si>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</si>
  <si>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</si>
  <si>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</si>
  <si>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</si>
  <si>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</si>
  <si>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</si>
  <si>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</si>
  <si>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</si>
  <si>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</si>
  <si>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</si>
  <si>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</si>
  <si>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</si>
  <si>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</si>
  <si>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</si>
  <si>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</si>
  <si>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</si>
  <si>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</si>
  <si>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</si>
  <si>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</si>
  <si>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</si>
  <si>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</si>
  <si>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</si>
  <si>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</si>
  <si>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</si>
  <si>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</si>
  <si>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</si>
  <si>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</si>
  <si>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</si>
  <si>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</si>
  <si>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</si>
  <si>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</si>
  <si>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</si>
  <si>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</si>
  <si>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</si>
  <si>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</si>
  <si>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</si>
  <si>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</si>
  <si>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</si>
  <si>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</si>
  <si>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</si>
  <si>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</si>
  <si>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</si>
  <si>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</si>
  <si>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</si>
  <si>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</si>
  <si>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</si>
  <si>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</si>
  <si>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</si>
  <si>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</si>
  <si>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</si>
  <si>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</si>
  <si>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</si>
  <si>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</si>
  <si>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</si>
  <si>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</si>
  <si>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</si>
  <si>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</si>
  <si>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</si>
  <si>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</si>
  <si>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</si>
  <si>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</si>
  <si>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</si>
  <si>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</si>
  <si>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</si>
  <si>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</si>
  <si>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</si>
  <si>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</si>
  <si>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</si>
  <si>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</si>
  <si>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</si>
  <si>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</si>
  <si>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</si>
  <si>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</si>
  <si>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</si>
  <si>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</si>
  <si>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</si>
  <si>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</si>
  <si>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</si>
  <si>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</si>
  <si>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</si>
  <si>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</si>
  <si>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</si>
  <si>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</si>
  <si>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</si>
  <si>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</si>
  <si>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</si>
  <si>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</si>
  <si>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</si>
  <si>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</si>
  <si>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</si>
  <si>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</si>
  <si>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</si>
  <si>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</si>
  <si>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</si>
  <si>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</si>
  <si>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</si>
  <si>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</si>
  <si>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</si>
  <si>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</si>
  <si>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</si>
  <si>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</si>
  <si>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</si>
  <si>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</si>
  <si>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</si>
  <si>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</si>
  <si>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</si>
  <si>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</si>
  <si>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</si>
  <si>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</si>
  <si>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</si>
  <si>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</si>
  <si>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</si>
  <si>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</si>
  <si>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</si>
  <si>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</si>
  <si>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</si>
  <si>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</si>
  <si>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</si>
  <si>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</si>
  <si>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</si>
  <si>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</si>
  <si>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</si>
  <si>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</si>
  <si>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</si>
  <si>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</si>
  <si>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</si>
  <si>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</si>
  <si>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</si>
  <si>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</si>
  <si>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</si>
  <si>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</si>
  <si>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</si>
  <si>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</si>
  <si>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</si>
  <si>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</si>
  <si>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</si>
  <si>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</si>
  <si>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</si>
  <si>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</si>
  <si>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</si>
  <si>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</si>
  <si>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</si>
  <si>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</si>
  <si>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</si>
  <si>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</si>
  <si>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</si>
  <si>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</si>
  <si>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</si>
  <si>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</si>
  <si>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</si>
  <si>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</si>
  <si>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</si>
  <si>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</si>
  <si>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</si>
  <si>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</si>
  <si>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</si>
  <si>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</si>
  <si>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</si>
  <si>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</si>
  <si>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</si>
  <si>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</si>
  <si>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</si>
  <si>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</si>
  <si>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</si>
  <si>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</si>
  <si>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</si>
  <si>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</si>
  <si>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</si>
  <si>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</si>
  <si>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</si>
  <si>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</si>
  <si>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</si>
  <si>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</si>
  <si>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</si>
  <si>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</si>
  <si>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</si>
  <si>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</si>
  <si>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</si>
  <si>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</si>
  <si>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</si>
  <si>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</si>
  <si>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</si>
  <si>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</si>
  <si>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</si>
  <si>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</si>
  <si>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</si>
  <si>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</si>
  <si>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</si>
  <si>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</si>
  <si>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</si>
  <si>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</si>
  <si>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</si>
  <si>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</si>
  <si>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</si>
  <si>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</si>
  <si>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</si>
  <si>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</si>
  <si>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</si>
  <si>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</si>
  <si>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</si>
  <si>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</si>
  <si>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</si>
  <si>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</si>
  <si>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</si>
  <si>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</si>
  <si>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</si>
  <si>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</si>
  <si>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</si>
  <si>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</si>
  <si>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</si>
  <si>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</si>
  <si>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</si>
  <si>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</si>
  <si>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</si>
  <si>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</si>
  <si>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</si>
  <si>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</si>
  <si>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</si>
  <si>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</si>
  <si>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</si>
  <si>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</si>
  <si>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</si>
  <si>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</si>
  <si>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</si>
  <si>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</si>
  <si>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</si>
  <si>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</si>
  <si>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</si>
  <si>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</si>
  <si>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</si>
  <si>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</si>
  <si>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</si>
  <si>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</si>
  <si>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</si>
  <si>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</si>
  <si>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</si>
  <si>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</si>
  <si>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</si>
  <si>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</si>
  <si>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</si>
  <si>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</si>
  <si>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</si>
  <si>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</si>
  <si>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</si>
  <si>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</si>
  <si>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</si>
  <si>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</si>
  <si>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</si>
  <si>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</si>
  <si>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</si>
  <si>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</si>
  <si>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</si>
  <si>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</si>
  <si>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</si>
  <si>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</si>
  <si>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</si>
  <si>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</si>
  <si>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</si>
  <si>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</si>
  <si>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</si>
  <si>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</si>
  <si>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</si>
  <si>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</si>
  <si>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</si>
  <si>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</si>
  <si>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</si>
  <si>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</si>
  <si>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</si>
  <si>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</si>
  <si>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</si>
  <si>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</si>
  <si>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</si>
  <si>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</si>
  <si>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</si>
  <si>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</si>
  <si>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</si>
  <si>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</si>
  <si>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</si>
  <si>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</si>
  <si>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</si>
  <si>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</si>
  <si>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</si>
  <si>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</si>
  <si>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</si>
  <si>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</si>
  <si>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</si>
  <si>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</si>
  <si>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</si>
  <si>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</si>
  <si>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</si>
  <si>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</si>
  <si>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</si>
  <si>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</si>
  <si>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</si>
  <si>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</si>
  <si>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</si>
  <si>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</si>
  <si>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</si>
  <si>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</si>
  <si>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</si>
  <si>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</si>
  <si>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</si>
  <si>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</si>
  <si>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</si>
  <si>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</si>
  <si>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</si>
  <si>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</si>
  <si>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</si>
  <si>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</si>
  <si>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</si>
  <si>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</si>
  <si>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</si>
  <si>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</si>
  <si>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</si>
  <si>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</si>
  <si>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</si>
  <si>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</si>
  <si>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</si>
  <si>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</si>
  <si>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</si>
  <si>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</si>
  <si>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</si>
  <si>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</si>
  <si>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</si>
  <si>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</si>
  <si>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</si>
  <si>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</si>
  <si>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</si>
  <si>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</si>
  <si>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</si>
  <si>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</si>
  <si>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</si>
  <si>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</si>
  <si>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</si>
  <si>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</si>
  <si>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</si>
  <si>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</si>
  <si>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</si>
  <si>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</si>
  <si>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</si>
  <si>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</si>
  <si>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</si>
  <si>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</si>
  <si>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</si>
  <si>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</si>
  <si>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</si>
  <si>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</si>
  <si>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</si>
  <si>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</si>
  <si>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</si>
  <si>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</si>
  <si>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</si>
  <si>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</si>
  <si>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</si>
  <si>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</si>
  <si>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</si>
  <si>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</si>
  <si>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</si>
  <si>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</si>
  <si>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</si>
  <si>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</si>
  <si>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</si>
  <si>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</si>
  <si>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</si>
  <si>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</si>
  <si>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</si>
  <si>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</si>
  <si>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</si>
  <si>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</si>
  <si>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</si>
  <si>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</si>
  <si>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</si>
  <si>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</si>
  <si>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</si>
  <si>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</si>
  <si>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</si>
  <si>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</si>
  <si>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</si>
  <si>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</si>
  <si>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</si>
  <si>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</si>
  <si>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</si>
  <si>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</si>
  <si>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</si>
  <si>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</si>
  <si>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</si>
  <si>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</si>
  <si>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</si>
  <si>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</si>
  <si>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</si>
  <si>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</si>
  <si>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</si>
  <si>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</si>
  <si>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</si>
  <si>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</si>
  <si>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</si>
  <si>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</si>
  <si>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</si>
  <si>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</si>
  <si>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</si>
  <si>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</si>
  <si>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</si>
  <si>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</si>
  <si>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</si>
  <si>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</si>
  <si>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</si>
  <si>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</si>
  <si>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</si>
  <si>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</si>
  <si>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</si>
  <si>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</si>
  <si>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</si>
  <si>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</si>
  <si>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</si>
  <si>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</si>
  <si>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</si>
  <si>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</si>
  <si>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</si>
  <si>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</si>
  <si>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</si>
  <si>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</si>
  <si>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</si>
  <si>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</si>
  <si>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</si>
  <si>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</si>
  <si>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</si>
  <si>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</si>
  <si>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</si>
  <si>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</si>
  <si>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</si>
  <si>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</si>
  <si>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</si>
  <si>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</si>
  <si>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</si>
  <si>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</si>
  <si>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</si>
  <si>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</si>
  <si>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</si>
  <si>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</si>
  <si>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</si>
  <si>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</si>
  <si>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</si>
  <si>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</si>
  <si>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</si>
  <si>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</si>
  <si>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</si>
  <si>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</si>
  <si>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</si>
  <si>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</si>
  <si>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</si>
  <si>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</si>
  <si>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</si>
  <si>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</si>
  <si>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</si>
  <si>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</si>
  <si>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</si>
  <si>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</si>
  <si>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</si>
  <si>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</si>
  <si>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</si>
  <si>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</si>
  <si>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</si>
  <si>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</si>
  <si>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</si>
  <si>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</si>
  <si>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</si>
  <si>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</si>
  <si>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</si>
  <si>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</si>
  <si>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</si>
  <si>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</si>
  <si>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</si>
  <si>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</si>
  <si>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</si>
  <si>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</si>
  <si>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</si>
  <si>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</si>
  <si>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</si>
  <si>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</si>
  <si>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</si>
  <si>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</si>
  <si>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</si>
  <si>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</si>
  <si>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</si>
  <si>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</si>
  <si>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</si>
  <si>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</si>
  <si>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</si>
  <si>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</si>
  <si>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</si>
  <si>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</si>
  <si>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</si>
  <si>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</si>
  <si>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</si>
  <si>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</si>
  <si>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</si>
  <si>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</si>
  <si>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</si>
  <si>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</si>
  <si>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</si>
  <si>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</si>
  <si>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</si>
  <si>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</si>
  <si>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</si>
  <si>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</si>
  <si>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</si>
  <si>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</si>
  <si>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</si>
  <si>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</si>
  <si>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</si>
  <si>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</si>
  <si>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</si>
  <si>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</si>
  <si>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</si>
  <si>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</si>
  <si>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</si>
  <si>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</si>
  <si>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</si>
  <si>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</si>
  <si>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</si>
  <si>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</si>
  <si>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</si>
  <si>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</si>
  <si>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</si>
  <si>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</si>
  <si>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</si>
  <si>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</si>
  <si>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</si>
  <si>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</si>
  <si>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</si>
  <si>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</si>
  <si>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</si>
  <si>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</si>
  <si>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</si>
  <si>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</si>
  <si>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</si>
  <si>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</si>
  <si>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</si>
  <si>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</si>
  <si>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</si>
  <si>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</si>
  <si>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</si>
  <si>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</si>
  <si>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</si>
  <si>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</si>
  <si>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</si>
  <si>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</si>
  <si>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</si>
  <si>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</si>
  <si>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</si>
  <si>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</si>
  <si>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</si>
  <si>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</si>
  <si>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</si>
  <si>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</si>
  <si>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</si>
  <si>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</si>
  <si>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</si>
  <si>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</si>
  <si>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</si>
  <si>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</si>
  <si>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</si>
  <si>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</si>
  <si>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</si>
  <si>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</si>
  <si>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</si>
  <si>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</si>
  <si>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</si>
  <si>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</si>
  <si>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</si>
  <si>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</si>
  <si>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</si>
  <si>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</si>
  <si>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</si>
  <si>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</si>
  <si>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</si>
  <si>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</si>
  <si>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</si>
  <si>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</si>
  <si>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</si>
  <si>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</si>
  <si>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</si>
  <si>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</si>
  <si>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</si>
  <si>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</si>
  <si>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</si>
  <si>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</si>
  <si>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</si>
  <si>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</si>
  <si>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</si>
  <si>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</si>
  <si>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</si>
  <si>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</si>
  <si>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</si>
  <si>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</si>
  <si>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</si>
  <si>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</si>
  <si>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</si>
  <si>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</si>
  <si>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</si>
  <si>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</si>
  <si>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</si>
  <si>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</si>
  <si>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</si>
  <si>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</si>
  <si>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</si>
  <si>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</si>
  <si>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</si>
  <si>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</si>
  <si>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</si>
  <si>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</si>
  <si>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</si>
  <si>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</si>
  <si>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</si>
  <si>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</si>
  <si>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</si>
  <si>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</si>
  <si>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</si>
  <si>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</si>
  <si>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</si>
  <si>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</si>
  <si>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</si>
  <si>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</si>
  <si>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</si>
  <si>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</si>
  <si>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</si>
  <si>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</si>
  <si>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</si>
  <si>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</si>
  <si>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</si>
  <si>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</si>
  <si>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</si>
  <si>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</si>
  <si>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</si>
  <si>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</si>
  <si>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</si>
  <si>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</si>
  <si>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</si>
  <si>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</si>
  <si>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</si>
  <si>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</si>
  <si>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</si>
  <si>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</si>
  <si>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</si>
  <si>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</si>
  <si>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</si>
  <si>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</si>
  <si>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</si>
  <si>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</si>
  <si>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</si>
  <si>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</si>
  <si>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</si>
  <si>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</si>
  <si>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</si>
  <si>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</si>
  <si>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</si>
  <si>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</si>
  <si>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</si>
  <si>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</si>
  <si>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</si>
  <si>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</si>
  <si>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</si>
  <si>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</si>
  <si>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</si>
  <si>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</si>
  <si>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</si>
  <si>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</si>
  <si>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</si>
  <si>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</si>
  <si>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</si>
  <si>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</si>
  <si>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</si>
  <si>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</si>
  <si>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</si>
  <si>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</si>
  <si>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</si>
  <si>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</si>
  <si>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</si>
  <si>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</si>
  <si>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</si>
  <si>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</si>
  <si>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</si>
  <si>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</si>
  <si>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</si>
  <si>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</si>
  <si>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</si>
  <si>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</si>
  <si>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</si>
  <si>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</si>
  <si>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</si>
  <si>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</si>
  <si>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</si>
  <si>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</si>
  <si>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</si>
  <si>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</si>
  <si>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</si>
  <si>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</si>
  <si>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</si>
  <si>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</si>
  <si>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</si>
  <si>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</si>
  <si>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</si>
  <si>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</si>
  <si>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</si>
  <si>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</si>
  <si>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</si>
  <si>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</si>
  <si>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</si>
  <si>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</si>
  <si>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</si>
  <si>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</si>
  <si>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</si>
  <si>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</si>
  <si>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</si>
  <si>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</si>
  <si>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</si>
  <si>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</si>
  <si>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</si>
  <si>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</si>
  <si>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</si>
  <si>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</si>
  <si>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</si>
  <si>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</si>
  <si>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</si>
  <si>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</si>
  <si>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</si>
  <si>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</si>
  <si>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</si>
  <si>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</si>
  <si>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</si>
  <si>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</si>
  <si>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</si>
  <si>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</si>
  <si>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</si>
  <si>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</si>
  <si>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</si>
  <si>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</si>
  <si>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</si>
  <si>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</si>
  <si>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</si>
  <si>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</si>
  <si>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</si>
  <si>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</si>
  <si>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</si>
  <si>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</si>
  <si>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</si>
  <si>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</si>
  <si>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</si>
  <si>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</si>
  <si>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</si>
  <si>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</si>
  <si>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</si>
  <si>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</si>
  <si>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</si>
  <si>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</si>
  <si>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</si>
  <si>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</si>
  <si>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</si>
  <si>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</si>
  <si>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</si>
  <si>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</si>
  <si>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</si>
  <si>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</si>
  <si>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</si>
  <si>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</si>
  <si>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</si>
  <si>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</si>
  <si>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</si>
  <si>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</si>
  <si>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</si>
  <si>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</si>
  <si>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</si>
  <si>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</si>
  <si>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</si>
  <si>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</si>
  <si>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</si>
  <si>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</si>
  <si>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</si>
  <si>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</si>
  <si>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</si>
  <si>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</si>
  <si>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</si>
  <si>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</si>
  <si>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</si>
  <si>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</si>
  <si>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</si>
  <si>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</si>
  <si>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</si>
  <si>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</si>
  <si>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</si>
  <si>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</si>
  <si>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</si>
  <si>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</si>
  <si>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</si>
  <si>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</si>
  <si>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</si>
  <si>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</si>
  <si>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</si>
  <si>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</si>
  <si>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</si>
  <si>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</si>
  <si>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</si>
  <si>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</si>
  <si>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</si>
  <si>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</si>
  <si>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</si>
  <si>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</si>
  <si>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</si>
  <si>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</si>
  <si>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</si>
  <si>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</si>
  <si>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</si>
  <si>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</si>
  <si>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</si>
  <si>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</si>
  <si>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</si>
  <si>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</si>
  <si>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</si>
  <si>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</si>
  <si>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</si>
  <si>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</si>
  <si>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</si>
  <si>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</si>
  <si>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</si>
  <si>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</si>
  <si>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</si>
  <si>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</si>
  <si>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</si>
  <si>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</si>
  <si>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</si>
  <si>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</si>
  <si>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</si>
  <si>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</si>
  <si>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</si>
  <si>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</si>
  <si>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</si>
  <si>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</si>
  <si>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</si>
  <si>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</si>
  <si>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</si>
  <si>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</si>
  <si>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</si>
  <si>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</si>
  <si>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</si>
  <si>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</si>
  <si>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</si>
  <si>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</si>
  <si>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</si>
  <si>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</si>
  <si>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</si>
  <si>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</si>
  <si>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</si>
  <si>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</si>
  <si>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</si>
  <si>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</si>
  <si>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</si>
  <si>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</si>
  <si>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</si>
  <si>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</si>
  <si>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</si>
  <si>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</si>
  <si>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</si>
  <si>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</si>
  <si>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</si>
  <si>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</si>
  <si>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</si>
  <si>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</si>
  <si>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</si>
  <si>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</si>
  <si>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</si>
  <si>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</si>
  <si>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</si>
  <si>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</si>
  <si>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</si>
  <si>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</si>
  <si>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</si>
  <si>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</si>
  <si>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</si>
  <si>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</si>
  <si>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</si>
  <si>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</si>
  <si>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</si>
  <si>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</si>
  <si>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</si>
  <si>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</si>
  <si>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</si>
  <si>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</si>
  <si>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</si>
  <si>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</si>
  <si>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</si>
  <si>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</si>
  <si>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</si>
  <si>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</si>
  <si>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</si>
  <si>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</si>
  <si>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</si>
  <si>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</si>
  <si>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</si>
  <si>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</si>
  <si>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</si>
  <si>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</si>
  <si>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</si>
  <si>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</si>
  <si>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</si>
  <si>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</si>
  <si>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</si>
  <si>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</si>
  <si>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</si>
  <si>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</si>
  <si>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</si>
  <si>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</si>
  <si>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</si>
  <si>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</si>
  <si>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</si>
  <si>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</si>
  <si>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</si>
  <si>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</si>
  <si>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</si>
  <si>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</si>
  <si>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</si>
  <si>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</si>
  <si>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</si>
  <si>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</si>
  <si>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</si>
  <si>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</si>
  <si>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</si>
  <si>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</si>
  <si>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</si>
  <si>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</si>
  <si>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</si>
  <si>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</si>
  <si>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</si>
  <si>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</si>
  <si>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</si>
  <si>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</si>
  <si>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</si>
  <si>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</si>
  <si>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</si>
  <si>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</si>
  <si>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</si>
  <si>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</si>
  <si>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</si>
  <si>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</si>
  <si>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</si>
  <si>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</si>
  <si>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</si>
  <si>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</si>
  <si>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</si>
  <si>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</si>
  <si>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</si>
  <si>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</si>
  <si>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</si>
  <si>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</si>
  <si>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</si>
  <si>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</si>
  <si>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</si>
  <si>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</si>
  <si>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</si>
  <si>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</si>
  <si>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</si>
  <si>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</si>
  <si>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</si>
  <si>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</si>
  <si>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</si>
  <si>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</si>
  <si>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</si>
  <si>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</si>
  <si>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</si>
  <si>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</si>
  <si>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</si>
  <si>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</si>
  <si>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</si>
  <si>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</si>
  <si>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</si>
  <si>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</si>
  <si>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</si>
  <si>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</si>
  <si>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</si>
  <si>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</si>
  <si>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</si>
  <si>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</si>
  <si>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</si>
  <si>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</si>
  <si>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</si>
  <si>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</si>
  <si>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</si>
  <si>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</si>
  <si>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</si>
  <si>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</si>
  <si>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</si>
  <si>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</si>
  <si>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</si>
  <si>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</si>
  <si>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</si>
  <si>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</si>
  <si>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</si>
  <si>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</si>
  <si>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</si>
  <si>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</si>
  <si>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</si>
  <si>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</si>
  <si>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</si>
  <si>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</si>
  <si>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</si>
  <si>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</si>
  <si>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</si>
  <si>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</si>
  <si>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</si>
  <si>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</si>
  <si>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</si>
  <si>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</si>
  <si>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</si>
  <si>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</si>
  <si>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</si>
  <si>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</si>
  <si>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</si>
  <si>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</si>
  <si>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</si>
  <si>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</si>
  <si>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</si>
  <si>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</si>
  <si>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</si>
  <si>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</si>
  <si>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</si>
  <si>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</si>
  <si>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</si>
  <si>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</si>
  <si>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</si>
  <si>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</si>
  <si>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</si>
  <si>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</si>
  <si>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</si>
  <si>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</si>
  <si>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</si>
  <si>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</si>
  <si>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</si>
  <si>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</si>
  <si>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</si>
  <si>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</si>
  <si>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</si>
  <si>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</si>
  <si>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</si>
  <si>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</si>
  <si>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</si>
  <si>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</si>
  <si>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</si>
  <si>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</si>
  <si>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</si>
  <si>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</si>
  <si>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</si>
  <si>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</si>
  <si>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</si>
  <si>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</si>
  <si>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</si>
  <si>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</si>
  <si>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</si>
  <si>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</si>
  <si>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</si>
  <si>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</si>
  <si>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</si>
  <si>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</si>
  <si>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</si>
  <si>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</si>
  <si>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</si>
  <si>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</si>
  <si>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</si>
  <si>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</si>
  <si>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</si>
  <si>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</si>
  <si>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</si>
  <si>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</si>
  <si>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</si>
  <si>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</si>
  <si>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</si>
  <si>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</si>
  <si>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</si>
  <si>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</si>
  <si>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</si>
  <si>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</si>
  <si>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</si>
  <si>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</si>
  <si>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</si>
  <si>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</si>
  <si>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</si>
  <si>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</si>
  <si>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</si>
  <si>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</si>
  <si>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</si>
  <si>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</si>
  <si>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</si>
  <si>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</si>
  <si>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</si>
  <si>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</si>
  <si>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</si>
  <si>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</si>
  <si>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</si>
  <si>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</si>
  <si>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</si>
  <si>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</si>
  <si>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</si>
  <si>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</si>
  <si>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</si>
  <si>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</si>
  <si>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</si>
  <si>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</si>
  <si>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</si>
  <si>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</si>
  <si>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</si>
  <si>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</si>
  <si>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</si>
  <si>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</si>
  <si>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</si>
  <si>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</si>
  <si>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</si>
  <si>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</si>
  <si>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</si>
  <si>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</si>
  <si>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</si>
  <si>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</si>
  <si>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</si>
  <si>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</si>
  <si>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</si>
  <si>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</si>
  <si>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</si>
  <si>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</si>
  <si>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</si>
  <si>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</si>
  <si>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</si>
  <si>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</si>
  <si>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</si>
  <si>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</si>
  <si>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</si>
  <si>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</si>
  <si>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</si>
  <si>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</si>
  <si>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</si>
  <si>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</si>
  <si>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</si>
  <si>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</si>
  <si>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</si>
  <si>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</si>
  <si>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</si>
  <si>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</si>
  <si>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</si>
  <si>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</si>
  <si>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</si>
  <si>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</si>
  <si>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</si>
  <si>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</si>
  <si>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</si>
  <si>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</si>
  <si>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</si>
  <si>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</si>
  <si>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</si>
  <si>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</si>
  <si>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</si>
  <si>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</si>
  <si>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</si>
  <si>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</si>
  <si>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</si>
  <si>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</si>
  <si>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</si>
  <si>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</si>
  <si>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</si>
  <si>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</si>
  <si>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</si>
  <si>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</si>
  <si>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</si>
  <si>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</si>
  <si>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</si>
  <si>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</si>
  <si>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</si>
  <si>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</si>
  <si>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</si>
  <si>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</si>
  <si>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</si>
  <si>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</si>
  <si>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</si>
  <si>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</si>
  <si>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</si>
  <si>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</si>
  <si>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</si>
  <si>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</si>
  <si>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</si>
  <si>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</si>
  <si>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</si>
  <si>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</si>
  <si>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</si>
  <si>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</si>
  <si>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</si>
  <si>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</si>
  <si>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</si>
  <si>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</si>
  <si>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</si>
  <si>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</si>
  <si>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</si>
  <si>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</si>
  <si>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</si>
  <si>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</si>
  <si>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</si>
  <si>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</si>
  <si>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</si>
  <si>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</si>
  <si>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</si>
  <si>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</si>
  <si>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</si>
  <si>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</si>
  <si>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</si>
  <si>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</si>
  <si>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</si>
  <si>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</si>
  <si>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</si>
  <si>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</si>
  <si>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</si>
  <si>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</si>
  <si>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</si>
  <si>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</si>
  <si>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</si>
  <si>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</si>
  <si>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</si>
  <si>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</si>
  <si>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</si>
  <si>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</si>
  <si>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</si>
  <si>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</si>
  <si>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</si>
  <si>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</si>
  <si>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</si>
  <si>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</si>
  <si>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</si>
  <si>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</si>
  <si>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</si>
  <si>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</si>
  <si>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</si>
  <si>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</si>
  <si>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</si>
  <si>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</si>
  <si>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</si>
  <si>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</si>
  <si>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</si>
  <si>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</si>
  <si>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</si>
  <si>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</si>
  <si>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</si>
  <si>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</si>
  <si>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</si>
  <si>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</si>
  <si>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</si>
  <si>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</si>
  <si>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</si>
  <si>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</si>
  <si>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</si>
  <si>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</si>
  <si>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</si>
  <si>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</si>
  <si>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</si>
  <si>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</si>
  <si>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</si>
  <si>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</si>
  <si>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</si>
  <si>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</si>
  <si>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</si>
  <si>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</si>
  <si>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</si>
  <si>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</si>
  <si>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</si>
  <si>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</si>
  <si>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</si>
  <si>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</si>
  <si>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</si>
  <si>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</si>
  <si>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</si>
  <si>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</si>
  <si>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</si>
  <si>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</si>
  <si>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</si>
  <si>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</si>
  <si>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</si>
  <si>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</si>
  <si>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</si>
  <si>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</si>
  <si>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</si>
  <si>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</si>
  <si>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</si>
  <si>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</si>
  <si>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</si>
  <si>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</si>
  <si>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</si>
  <si>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</si>
  <si>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</si>
  <si>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</si>
  <si>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</si>
  <si>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</si>
  <si>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</si>
  <si>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</si>
  <si>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</si>
  <si>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</si>
  <si>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</si>
  <si>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</si>
  <si>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</si>
  <si>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</si>
  <si>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</si>
  <si>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</si>
  <si>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</si>
  <si>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</si>
  <si>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</si>
  <si>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</si>
  <si>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</si>
  <si>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</si>
  <si>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</si>
  <si>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</si>
  <si>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</si>
  <si>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</si>
  <si>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</si>
  <si>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</si>
  <si>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</si>
  <si>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</si>
  <si>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</si>
  <si>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</si>
  <si>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</si>
  <si>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</si>
  <si>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</si>
  <si>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</si>
  <si>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</si>
  <si>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</si>
  <si>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</si>
  <si>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</si>
  <si>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</si>
  <si>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</si>
  <si>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</si>
  <si>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</si>
  <si>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</si>
  <si>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</si>
  <si>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</si>
  <si>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</si>
  <si>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</si>
  <si>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</si>
  <si>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</si>
  <si>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</si>
  <si>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</si>
  <si>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</si>
  <si>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</si>
  <si>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</si>
  <si>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</si>
  <si>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</si>
  <si>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</si>
  <si>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</si>
  <si>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</si>
  <si>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</si>
  <si>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</si>
  <si>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</si>
  <si>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</si>
  <si>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</si>
  <si>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</si>
  <si>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</si>
  <si>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</si>
  <si>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</si>
  <si>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</si>
  <si>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</si>
  <si>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</si>
  <si>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</si>
  <si>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</si>
  <si>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</si>
  <si>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</si>
  <si>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</si>
  <si>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</si>
  <si>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</si>
  <si>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</si>
  <si>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</si>
  <si>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</si>
  <si>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</si>
  <si>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</si>
  <si>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</si>
  <si>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</si>
  <si>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</si>
  <si>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</si>
  <si>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</si>
  <si>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</si>
  <si>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</si>
  <si>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</si>
  <si>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</si>
  <si>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</si>
  <si>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</si>
  <si>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</si>
  <si>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</si>
  <si>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</si>
  <si>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</si>
  <si>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</si>
  <si>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</si>
  <si>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</si>
  <si>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</si>
  <si>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</si>
  <si>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</si>
  <si>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</si>
  <si>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</si>
  <si>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</si>
  <si>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</si>
  <si>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</si>
  <si>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</si>
  <si>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</si>
  <si>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</si>
  <si>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</si>
  <si>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</si>
  <si>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</si>
  <si>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</si>
  <si>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</si>
  <si>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</si>
  <si>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</si>
  <si>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</si>
  <si>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</si>
  <si>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</si>
  <si>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</si>
  <si>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</si>
  <si>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</si>
  <si>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</si>
  <si>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</si>
  <si>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</si>
  <si>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</si>
  <si>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</si>
  <si>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</si>
  <si>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</si>
  <si>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</si>
  <si>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</si>
  <si>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</si>
  <si>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</si>
  <si>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</si>
  <si>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</si>
  <si>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</si>
  <si>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</si>
  <si>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</si>
  <si>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</si>
  <si>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</si>
  <si>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</si>
  <si>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</si>
  <si>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</si>
  <si>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</si>
  <si>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</si>
  <si>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</si>
  <si>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</si>
  <si>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</si>
  <si>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</si>
  <si>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</si>
  <si>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</si>
  <si>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</si>
  <si>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</si>
  <si>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</si>
  <si>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</si>
  <si>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</si>
  <si>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</si>
  <si>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</si>
  <si>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</si>
  <si>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</si>
  <si>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</si>
  <si>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</si>
  <si>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</si>
  <si>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</si>
  <si>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</si>
  <si>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</si>
  <si>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</si>
  <si>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</si>
  <si>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</si>
  <si>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</si>
  <si>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</si>
  <si>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</si>
  <si>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</si>
  <si>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</si>
  <si>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</si>
  <si>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</si>
  <si>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</si>
  <si>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</si>
  <si>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</si>
  <si>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</si>
  <si>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</si>
  <si>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</si>
  <si>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</si>
  <si>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</si>
  <si>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</si>
  <si>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</si>
  <si>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</si>
  <si>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</si>
  <si>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</si>
  <si>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</si>
  <si>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</si>
  <si>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</si>
  <si>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</si>
  <si>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</si>
  <si>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</si>
  <si>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</si>
  <si>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</si>
  <si>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</si>
  <si>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</si>
  <si>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</si>
  <si>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</si>
  <si>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</si>
  <si>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</si>
  <si>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</si>
  <si>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</si>
  <si>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</si>
  <si>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</si>
  <si>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</si>
  <si>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</si>
  <si>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</si>
  <si>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</si>
  <si>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</si>
  <si>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</si>
  <si>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</si>
  <si>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</si>
  <si>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</si>
  <si>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</si>
  <si>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</si>
  <si>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</si>
  <si>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</si>
  <si>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</si>
  <si>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</si>
  <si>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</si>
  <si>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</si>
  <si>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</si>
  <si>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</si>
  <si>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</si>
  <si>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</si>
  <si>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</si>
  <si>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</si>
  <si>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</si>
  <si>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</si>
  <si>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</si>
  <si>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</si>
  <si>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</si>
  <si>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</si>
  <si>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</si>
  <si>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</si>
  <si>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</si>
  <si>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</si>
  <si>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</si>
  <si>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</si>
  <si>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</si>
  <si>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</si>
  <si>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</si>
  <si>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</si>
  <si>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</si>
  <si>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</si>
  <si>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</si>
  <si>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</si>
  <si>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</si>
  <si>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</si>
  <si>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</si>
  <si>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</si>
  <si>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</si>
  <si>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</si>
  <si>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</si>
  <si>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</si>
  <si>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</si>
  <si>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</si>
  <si>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</si>
  <si>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</si>
  <si>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</si>
  <si>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</si>
  <si>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</si>
  <si>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</si>
  <si>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</si>
  <si>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</si>
  <si>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</si>
  <si>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</si>
  <si>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</si>
  <si>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</si>
  <si>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</si>
  <si>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</si>
  <si>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</si>
  <si>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</si>
  <si>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</si>
  <si>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</si>
  <si>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</si>
  <si>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</si>
  <si>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</si>
  <si>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</si>
  <si>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</si>
  <si>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</si>
  <si>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</si>
  <si>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</si>
  <si>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</si>
  <si>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</si>
  <si>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</si>
  <si>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</si>
  <si>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</si>
  <si>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</si>
  <si>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</si>
  <si>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</si>
  <si>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</si>
  <si>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</si>
  <si>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</si>
  <si>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</si>
  <si>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</si>
  <si>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</si>
  <si>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</si>
  <si>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</si>
  <si>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</si>
  <si>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</si>
  <si>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</si>
  <si>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</si>
  <si>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</si>
  <si>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</si>
  <si>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</si>
  <si>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</si>
  <si>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</si>
  <si>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</si>
  <si>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</si>
  <si>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</si>
  <si>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</si>
  <si>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</si>
  <si>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</si>
  <si>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</si>
  <si>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</si>
  <si>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</si>
  <si>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</si>
  <si>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</si>
  <si>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</si>
  <si>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</si>
  <si>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</si>
  <si>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</si>
  <si>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</si>
  <si>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</si>
  <si>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</si>
  <si>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</si>
  <si>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</si>
  <si>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</si>
  <si>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</si>
  <si>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</si>
  <si>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</si>
  <si>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</si>
  <si>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</si>
  <si>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</si>
  <si>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</si>
  <si>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</si>
  <si>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</si>
  <si>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</si>
  <si>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</si>
  <si>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</si>
  <si>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</si>
  <si>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</si>
  <si>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</si>
  <si>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</si>
  <si>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</si>
  <si>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</si>
  <si>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</si>
  <si>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</si>
  <si>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</si>
  <si>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</si>
  <si>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</si>
  <si>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</si>
  <si>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</si>
  <si>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</si>
  <si>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</si>
  <si>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</si>
  <si>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</si>
  <si>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</si>
  <si>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</si>
  <si>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</si>
  <si>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</si>
  <si>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</si>
  <si>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</si>
  <si>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</si>
  <si>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</si>
  <si>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</si>
  <si>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</si>
  <si>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</si>
  <si>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</si>
  <si>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</si>
  <si>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</si>
  <si>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</si>
  <si>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</si>
  <si>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</si>
  <si>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</si>
  <si>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</si>
  <si>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</si>
  <si>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</si>
  <si>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</si>
  <si>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</si>
  <si>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</si>
  <si>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</si>
  <si>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</si>
  <si>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</si>
  <si>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</si>
  <si>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</si>
  <si>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</si>
  <si>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</si>
  <si>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</si>
  <si>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</si>
  <si>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</si>
  <si>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</si>
  <si>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</si>
  <si>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</si>
  <si>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</si>
  <si>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</si>
  <si>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</si>
  <si>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</si>
  <si>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</si>
  <si>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</si>
  <si>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</si>
  <si>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</si>
  <si>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</si>
  <si>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</si>
  <si>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</si>
  <si>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</si>
  <si>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</si>
  <si>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</si>
  <si>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</si>
  <si>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</si>
  <si>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</si>
  <si>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</si>
  <si>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</si>
  <si>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</si>
  <si>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</si>
  <si>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</si>
  <si>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</si>
  <si>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</si>
  <si>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</si>
  <si>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</si>
  <si>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</si>
  <si>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</si>
  <si>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</si>
  <si>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</si>
  <si>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</si>
  <si>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</si>
  <si>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</si>
  <si>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</si>
  <si>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</si>
  <si>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</si>
  <si>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</si>
  <si>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</si>
  <si>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</si>
  <si>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</si>
  <si>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</si>
  <si>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</si>
  <si>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</si>
  <si>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</si>
  <si>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</si>
  <si>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</si>
  <si>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</si>
  <si>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</si>
  <si>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</si>
  <si>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</si>
  <si>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</si>
  <si>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</si>
  <si>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</si>
  <si>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</si>
  <si>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</si>
  <si>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</si>
  <si>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</si>
  <si>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</si>
  <si>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</si>
  <si>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</si>
  <si>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</si>
  <si>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</si>
  <si>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</si>
  <si>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</si>
  <si>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</si>
  <si>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</si>
  <si>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</si>
  <si>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</si>
  <si>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</si>
  <si>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</si>
  <si>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</si>
  <si>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</si>
  <si>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</si>
  <si>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</si>
  <si>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</si>
  <si>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</si>
  <si>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</si>
  <si>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</si>
  <si>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</si>
  <si>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</si>
  <si>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</si>
  <si>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</si>
  <si>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</si>
  <si>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</si>
  <si>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</si>
  <si>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</si>
  <si>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</si>
  <si>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</si>
  <si>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</si>
  <si>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</si>
  <si>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</si>
  <si>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</si>
  <si>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</si>
  <si>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</si>
  <si>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</si>
  <si>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</si>
  <si>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</si>
  <si>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</si>
  <si>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</si>
  <si>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</si>
  <si>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</si>
  <si>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</si>
  <si>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</si>
  <si>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</si>
  <si>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</si>
  <si>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</si>
  <si>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</si>
  <si>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</si>
  <si>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</si>
  <si>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</si>
  <si>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</si>
  <si>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</si>
  <si>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</si>
  <si>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</si>
  <si>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</si>
  <si>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</si>
  <si>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</si>
  <si>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</si>
  <si>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</si>
  <si>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</si>
  <si>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</si>
  <si>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</si>
  <si>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</si>
  <si>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</si>
  <si>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</si>
  <si>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</si>
  <si>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</si>
  <si>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</si>
  <si>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</si>
  <si>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</si>
  <si>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</si>
  <si>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</si>
  <si>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</si>
  <si>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</si>
  <si>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</si>
  <si>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</si>
  <si>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</si>
  <si>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</si>
  <si>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</si>
  <si>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</si>
  <si>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</si>
  <si>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</si>
  <si>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</si>
  <si>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</si>
  <si>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</si>
  <si>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</si>
  <si>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</si>
  <si>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</si>
  <si>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</si>
  <si>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</si>
  <si>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</si>
  <si>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</si>
  <si>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</si>
  <si>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</si>
  <si>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</si>
  <si>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</si>
  <si>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</si>
  <si>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</si>
  <si>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</si>
  <si>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</si>
  <si>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</si>
  <si>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</si>
  <si>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</si>
  <si>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</si>
  <si>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</si>
  <si>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</si>
  <si>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</si>
  <si>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</si>
  <si>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</si>
  <si>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</si>
  <si>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</si>
  <si>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</si>
  <si>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</si>
  <si>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</si>
  <si>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</si>
  <si>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</si>
  <si>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</si>
  <si>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</si>
  <si>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</si>
  <si>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</si>
  <si>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</si>
  <si>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</si>
  <si>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</si>
  <si>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</si>
  <si>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</si>
  <si>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</si>
  <si>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</si>
  <si>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</si>
  <si>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</si>
  <si>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</si>
  <si>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</si>
  <si>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</si>
  <si>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</si>
  <si>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</si>
  <si>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</si>
  <si>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</si>
  <si>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</si>
  <si>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</si>
  <si>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</si>
  <si>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</si>
  <si>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</si>
  <si>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</si>
  <si>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</si>
  <si>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</si>
  <si>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</si>
  <si>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</si>
  <si>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</si>
  <si>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</si>
  <si>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</si>
  <si>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</si>
  <si>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</si>
  <si>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</si>
  <si>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</si>
  <si>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</si>
  <si>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</si>
  <si>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</si>
  <si>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</si>
  <si>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</si>
  <si>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</si>
  <si>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</si>
  <si>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</si>
  <si>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</si>
  <si>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</si>
  <si>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</si>
  <si>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</si>
  <si>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</si>
  <si>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</si>
  <si>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</si>
  <si>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</si>
  <si>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</si>
  <si>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</si>
  <si>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</si>
  <si>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</si>
  <si>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</si>
  <si>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</si>
  <si>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</si>
  <si>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</si>
  <si>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</si>
  <si>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</si>
  <si>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</si>
  <si>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</si>
  <si>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</si>
  <si>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</si>
  <si>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</si>
  <si>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</si>
  <si>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</si>
  <si>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</si>
  <si>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</si>
  <si>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</si>
  <si>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</si>
  <si>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</si>
  <si>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</si>
  <si>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</si>
  <si>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</si>
  <si>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</si>
  <si>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</si>
  <si>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</si>
  <si>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</si>
  <si>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</si>
  <si>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</si>
  <si>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</si>
  <si>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</si>
  <si>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</si>
  <si>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</si>
  <si>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</si>
  <si>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</si>
  <si>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</si>
  <si>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</si>
  <si>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</si>
  <si>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</si>
  <si>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</si>
  <si>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</si>
  <si>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</si>
  <si>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</si>
  <si>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</si>
  <si>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</si>
  <si>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</si>
  <si>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</si>
  <si>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</si>
  <si>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</si>
  <si>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</si>
  <si>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</si>
  <si>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</si>
  <si>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</si>
  <si>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</si>
  <si>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</si>
  <si>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</si>
  <si>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</si>
  <si>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</si>
  <si>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</si>
  <si>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</si>
  <si>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</si>
  <si>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</si>
  <si>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</si>
  <si>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</si>
  <si>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</si>
  <si>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</si>
  <si>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</si>
  <si>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</si>
  <si>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</si>
  <si>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</si>
  <si>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</si>
  <si>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</si>
  <si>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</si>
  <si>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</si>
  <si>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</si>
  <si>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</si>
  <si>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</si>
  <si>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</si>
  <si>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</si>
  <si>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</si>
  <si>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</si>
  <si>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</si>
  <si>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</si>
  <si>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</si>
  <si>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</si>
  <si>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</si>
  <si>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</si>
  <si>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</si>
  <si>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</si>
  <si>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</si>
  <si>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</si>
  <si>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</si>
  <si>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</si>
  <si>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</si>
  <si>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</si>
  <si>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</si>
  <si>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</si>
  <si>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</si>
  <si>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</si>
  <si>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</si>
  <si>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</si>
  <si>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</si>
  <si>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</si>
  <si>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</si>
  <si>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</si>
  <si>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</si>
  <si>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</si>
  <si>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</si>
  <si>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</si>
  <si>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</si>
  <si>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</si>
  <si>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</si>
  <si>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</si>
  <si>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</si>
  <si>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</si>
  <si>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</si>
  <si>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</si>
  <si>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</si>
  <si>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</si>
  <si>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</si>
  <si>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</si>
  <si>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</si>
  <si>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</si>
  <si>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</si>
  <si>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</si>
  <si>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</si>
  <si>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</si>
  <si>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</si>
  <si>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</si>
  <si>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</si>
  <si>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</si>
  <si>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</si>
  <si>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</si>
  <si>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</si>
  <si>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</si>
  <si>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</si>
  <si>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</si>
  <si>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</si>
  <si>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</si>
  <si>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</si>
  <si>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</si>
  <si>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</si>
  <si>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</si>
  <si>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</si>
  <si>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</si>
  <si>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</si>
  <si>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</si>
  <si>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</si>
  <si>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</si>
  <si>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</si>
  <si>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</si>
  <si>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</si>
  <si>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</si>
  <si>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</si>
  <si>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</si>
  <si>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</si>
  <si>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</si>
  <si>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</si>
  <si>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</si>
  <si>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</si>
  <si>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</si>
  <si>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</si>
  <si>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</si>
  <si>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</si>
  <si>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</si>
  <si>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</si>
  <si>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</si>
  <si>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</si>
  <si>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</si>
  <si>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</si>
  <si>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</si>
  <si>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</si>
  <si>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</si>
  <si>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</si>
  <si>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</si>
  <si>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</si>
  <si>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</si>
  <si>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</si>
  <si>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</si>
  <si>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</si>
  <si>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</si>
  <si>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</si>
  <si>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</si>
  <si>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</si>
  <si>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</si>
  <si>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</si>
  <si>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</si>
  <si>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</si>
  <si>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</si>
  <si>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</si>
  <si>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</si>
  <si>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</si>
  <si>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</si>
  <si>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</si>
  <si>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</si>
  <si>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</si>
  <si>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</si>
  <si>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</si>
  <si>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</si>
  <si>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</si>
  <si>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</si>
  <si>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</si>
  <si>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</si>
  <si>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</si>
  <si>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</si>
  <si>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</si>
  <si>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</si>
  <si>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</si>
  <si>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</si>
  <si>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</si>
  <si>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</si>
  <si>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</si>
  <si>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</si>
  <si>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</si>
  <si>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</si>
  <si>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</si>
  <si>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</si>
  <si>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</si>
  <si>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</si>
  <si>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</si>
  <si>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</si>
  <si>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</si>
  <si>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</si>
  <si>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</si>
  <si>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</si>
  <si>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</si>
  <si>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</si>
  <si>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</si>
  <si>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</si>
  <si>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</si>
  <si>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</si>
  <si>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</si>
  <si>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</si>
  <si>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</si>
  <si>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</si>
  <si>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</si>
  <si>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</si>
  <si>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</si>
  <si>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</si>
  <si>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</si>
  <si>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</si>
  <si>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</si>
  <si>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</si>
  <si>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</si>
  <si>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</si>
  <si>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</si>
  <si>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</si>
  <si>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</si>
  <si>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</si>
  <si>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</si>
  <si>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</si>
  <si>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</si>
  <si>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</si>
  <si>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</si>
  <si>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</si>
  <si>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</si>
  <si>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</si>
  <si>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</si>
  <si>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</si>
  <si>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</si>
  <si>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</si>
  <si>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</si>
  <si>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</si>
  <si>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</si>
  <si>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</si>
  <si>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</si>
  <si>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</si>
  <si>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</si>
  <si>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</si>
  <si>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</si>
  <si>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</si>
  <si>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</si>
  <si>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</si>
  <si>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</si>
  <si>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</si>
  <si>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</si>
  <si>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</si>
  <si>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</si>
  <si>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</si>
  <si>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</si>
  <si>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</si>
  <si>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</si>
  <si>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</si>
  <si>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</si>
  <si>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</si>
  <si>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</si>
  <si>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</si>
  <si>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</si>
  <si>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</si>
  <si>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</si>
  <si>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</si>
  <si>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</si>
  <si>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</si>
  <si>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</si>
  <si>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</si>
  <si>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</si>
  <si>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</si>
  <si>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</si>
  <si>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</si>
  <si>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</si>
  <si>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</si>
  <si>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</si>
  <si>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</si>
  <si>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</si>
  <si>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</si>
  <si>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</si>
  <si>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</si>
  <si>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</si>
  <si>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</si>
  <si>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</si>
  <si>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</si>
  <si>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</si>
  <si>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</si>
  <si>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</si>
  <si>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</si>
  <si>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</si>
  <si>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</si>
  <si>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</si>
  <si>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</si>
  <si>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</si>
  <si>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</si>
  <si>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</si>
  <si>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</si>
  <si>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</si>
  <si>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</si>
  <si>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</si>
  <si>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</si>
  <si>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</si>
  <si>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</si>
  <si>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</si>
  <si>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</si>
  <si>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</si>
  <si>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</si>
  <si>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</si>
  <si>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</si>
  <si>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</si>
  <si>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</si>
  <si>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</si>
  <si>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</si>
  <si>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</si>
  <si>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</si>
  <si>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</si>
  <si>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</si>
  <si>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</si>
  <si>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</si>
  <si>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</si>
  <si>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</si>
  <si>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</si>
  <si>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</si>
  <si>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</si>
  <si>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</si>
  <si>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</si>
  <si>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</si>
  <si>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</si>
  <si>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</si>
  <si>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</si>
  <si>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</si>
  <si>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</si>
  <si>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</si>
  <si>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</si>
  <si>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</si>
  <si>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</si>
  <si>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</si>
  <si>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</si>
  <si>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</si>
  <si>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</si>
  <si>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</si>
  <si>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</si>
  <si>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</si>
  <si>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</si>
  <si>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</si>
  <si>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</si>
  <si>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</si>
  <si>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</si>
  <si>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</si>
  <si>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</si>
  <si>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</si>
  <si>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</si>
  <si>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</si>
  <si>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</si>
  <si>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</si>
  <si>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</si>
  <si>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</si>
  <si>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</si>
  <si>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</si>
  <si>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</si>
  <si>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</si>
  <si>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</si>
  <si>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</si>
  <si>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</si>
  <si>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</si>
  <si>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</si>
  <si>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</si>
  <si>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</si>
  <si>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</si>
  <si>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</si>
  <si>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</si>
  <si>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</si>
  <si>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</si>
  <si>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</si>
  <si>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</si>
  <si>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</si>
  <si>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</si>
  <si>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</si>
  <si>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</si>
  <si>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</si>
  <si>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</si>
  <si>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</si>
  <si>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</si>
  <si>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</si>
  <si>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</si>
  <si>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</si>
  <si>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</si>
  <si>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</si>
  <si>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</si>
  <si>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</si>
  <si>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</si>
  <si>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</si>
  <si>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</si>
  <si>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</si>
  <si>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</si>
  <si>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</si>
  <si>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</si>
  <si>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</si>
  <si>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</si>
  <si>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</si>
  <si>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</si>
  <si>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</si>
  <si>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</si>
  <si>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</si>
  <si>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</si>
  <si>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</si>
  <si>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</si>
  <si>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</si>
  <si>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</si>
  <si>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</si>
  <si>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</si>
  <si>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</si>
  <si>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</si>
  <si>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</si>
  <si>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</si>
  <si>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</si>
  <si>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</si>
  <si>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</si>
  <si>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</si>
  <si>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</si>
  <si>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</si>
  <si>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</si>
  <si>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</si>
  <si>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</si>
  <si>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</si>
  <si>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</si>
  <si>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</si>
  <si>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</si>
  <si>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</si>
  <si>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</si>
  <si>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</si>
  <si>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</si>
  <si>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</si>
  <si>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</si>
  <si>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</si>
  <si>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</si>
  <si>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</si>
  <si>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</si>
  <si>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</si>
  <si>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</si>
  <si>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</si>
  <si>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</si>
  <si>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</si>
  <si>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</si>
  <si>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</si>
  <si>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</si>
  <si>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</si>
  <si>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</si>
  <si>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</si>
  <si>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</si>
  <si>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</si>
  <si>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</si>
  <si>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</si>
  <si>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</si>
  <si>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</si>
  <si>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</si>
  <si>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</si>
  <si>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</si>
  <si>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</si>
  <si>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</si>
  <si>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</si>
  <si>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</si>
  <si>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</si>
  <si>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</si>
  <si>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</si>
  <si>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</si>
  <si>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</si>
  <si>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</si>
  <si>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</si>
  <si>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</si>
  <si>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</si>
  <si>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</si>
  <si>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</si>
  <si>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</si>
  <si>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</si>
  <si>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</si>
  <si>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</si>
  <si>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</si>
  <si>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</si>
  <si>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</si>
  <si>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</si>
  <si>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</si>
  <si>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</si>
  <si>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</si>
  <si>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</si>
  <si>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</si>
  <si>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</si>
  <si>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</si>
  <si>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</si>
  <si>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</si>
  <si>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</si>
  <si>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</si>
  <si>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</si>
  <si>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</si>
  <si>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</si>
  <si>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</si>
  <si>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</si>
  <si>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</si>
  <si>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</si>
  <si>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</si>
  <si>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</si>
  <si>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</si>
  <si>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</si>
  <si>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</si>
  <si>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</si>
  <si>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</si>
  <si>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</si>
  <si>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</si>
  <si>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</si>
  <si>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</si>
  <si>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</si>
  <si>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</si>
  <si>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</si>
  <si>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</si>
  <si>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</si>
  <si>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</si>
  <si>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</si>
  <si>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</si>
  <si>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</si>
  <si>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</si>
  <si>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</si>
  <si>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</si>
  <si>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</si>
  <si>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</si>
  <si>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</si>
  <si>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</si>
  <si>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</si>
  <si>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</si>
  <si>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</si>
  <si>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</si>
  <si>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</si>
  <si>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</si>
  <si>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</si>
  <si>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</si>
  <si>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</si>
  <si>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</si>
  <si>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</si>
  <si>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</si>
  <si>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</si>
  <si>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</si>
  <si>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</si>
  <si>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</si>
  <si>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</si>
  <si>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</si>
  <si>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</si>
  <si>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</si>
  <si>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</si>
  <si>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</si>
  <si>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</si>
  <si>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</si>
  <si>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</si>
  <si>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</si>
  <si>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</si>
  <si>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</si>
  <si>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</si>
  <si>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</si>
  <si>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</si>
  <si>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</si>
  <si>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</si>
  <si>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</si>
  <si>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</si>
  <si>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</si>
  <si>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</si>
  <si>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</si>
  <si>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</si>
  <si>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</si>
  <si>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</si>
  <si>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</si>
  <si>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</si>
  <si>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</si>
  <si>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</si>
  <si>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</si>
  <si>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</si>
  <si>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</si>
  <si>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</si>
  <si>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</si>
  <si>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</si>
  <si>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</si>
  <si>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</si>
  <si>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</si>
  <si>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</si>
  <si>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</si>
  <si>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</si>
  <si>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</si>
  <si>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</si>
  <si>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</si>
  <si>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</si>
  <si>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</si>
  <si>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</si>
  <si>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</si>
  <si>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</si>
  <si>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</si>
  <si>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</si>
  <si>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</si>
  <si>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</si>
  <si>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</si>
  <si>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</si>
  <si>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</si>
  <si>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</si>
  <si>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</si>
  <si>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</si>
  <si>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</si>
  <si>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</si>
  <si>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</si>
  <si>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</si>
  <si>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</si>
  <si>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</si>
  <si>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</si>
  <si>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</si>
  <si>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</si>
  <si>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</si>
  <si>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</si>
  <si>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</si>
  <si>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</si>
  <si>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</si>
  <si>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</si>
  <si>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</si>
  <si>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</si>
  <si>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</si>
  <si>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</si>
  <si>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</si>
  <si>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</si>
  <si>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</si>
  <si>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</si>
  <si>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</si>
  <si>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</si>
  <si>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</si>
  <si>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</si>
  <si>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</si>
  <si>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</si>
  <si>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</si>
  <si>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</si>
  <si>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</si>
  <si>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</si>
  <si>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</si>
  <si>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</si>
  <si>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</si>
  <si>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</si>
  <si>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</si>
  <si>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</si>
  <si>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</si>
  <si>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</si>
  <si>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</si>
  <si>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</si>
  <si>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</si>
  <si>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</si>
  <si>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</si>
  <si>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</si>
  <si>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</si>
  <si>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</si>
  <si>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</si>
  <si>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</si>
  <si>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</si>
  <si>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</si>
  <si>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</si>
  <si>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</si>
  <si>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</si>
  <si>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</si>
  <si>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</si>
  <si>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</si>
  <si>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</si>
  <si>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</si>
  <si>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</si>
  <si>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</si>
  <si>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</si>
  <si>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</si>
  <si>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</si>
  <si>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</si>
  <si>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</si>
  <si>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</si>
  <si>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</si>
  <si>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</si>
  <si>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</si>
  <si>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</si>
  <si>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</si>
  <si>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</si>
  <si>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</si>
  <si>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</si>
  <si>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</si>
  <si>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</si>
  <si>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</si>
  <si>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</si>
  <si>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</si>
  <si>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</si>
  <si>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</si>
  <si>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</si>
  <si>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</si>
  <si>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</si>
  <si>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</si>
  <si>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</si>
  <si>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</si>
  <si>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</si>
  <si>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</si>
  <si>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</si>
  <si>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</si>
  <si>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</si>
  <si>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</si>
  <si>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</si>
  <si>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</si>
  <si>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</si>
  <si>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</si>
  <si>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</si>
  <si>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</si>
  <si>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</si>
  <si>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</si>
  <si>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</si>
  <si>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</si>
  <si>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</si>
  <si>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</si>
  <si>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</si>
  <si>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</si>
  <si>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</si>
  <si>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</si>
  <si>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</si>
  <si>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</si>
  <si>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</si>
  <si>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</si>
  <si>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</si>
  <si>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</si>
  <si>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</si>
  <si>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</si>
  <si>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</si>
  <si>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</si>
  <si>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</si>
  <si>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</si>
  <si>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</si>
  <si>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</si>
  <si>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</si>
  <si>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</si>
  <si>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</si>
  <si>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</si>
  <si>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</si>
  <si>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</si>
  <si>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</si>
  <si>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</si>
  <si>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</si>
  <si>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</si>
  <si>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</si>
  <si>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</si>
  <si>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</si>
  <si>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</si>
  <si>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</si>
  <si>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</si>
  <si>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</si>
  <si>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</si>
  <si>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</si>
  <si>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</si>
  <si>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</si>
  <si>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</si>
  <si>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</si>
  <si>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</si>
  <si>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</si>
  <si>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</si>
  <si>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</si>
  <si>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</si>
  <si>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</si>
  <si>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</si>
  <si>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</si>
  <si>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</si>
  <si>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</si>
  <si>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</si>
  <si>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</si>
  <si>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</si>
  <si>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</si>
  <si>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</si>
  <si>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</si>
  <si>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</si>
  <si>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</si>
  <si>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</si>
  <si>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</si>
  <si>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</si>
  <si>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</si>
  <si>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</si>
  <si>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</si>
  <si>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</si>
  <si>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</si>
  <si>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</si>
  <si>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</si>
  <si>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</si>
  <si>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</si>
  <si>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</si>
  <si>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</si>
  <si>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</si>
  <si>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</si>
  <si>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</si>
  <si>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</si>
  <si>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</si>
  <si>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</si>
  <si>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</si>
  <si>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</si>
  <si>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</si>
  <si>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</si>
  <si>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</si>
  <si>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</si>
  <si>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</si>
  <si>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</si>
  <si>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</si>
  <si>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</si>
  <si>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</si>
  <si>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</si>
  <si>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</si>
  <si>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</si>
  <si>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</si>
  <si>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</si>
  <si>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</si>
  <si>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</si>
  <si>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</si>
  <si>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</si>
  <si>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</si>
  <si>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</si>
  <si>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</si>
  <si>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</si>
  <si>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</si>
  <si>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</si>
  <si>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</si>
  <si>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</si>
  <si>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</si>
  <si>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</si>
  <si>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</si>
  <si>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</si>
  <si>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</si>
  <si>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</si>
  <si>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</si>
  <si>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</si>
  <si>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</si>
  <si>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</si>
  <si>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</si>
  <si>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</si>
  <si>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</si>
  <si>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</si>
  <si>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</si>
  <si>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</si>
  <si>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</si>
  <si>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</si>
  <si>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</si>
  <si>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</si>
  <si>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</si>
  <si>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</si>
  <si>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</si>
  <si>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</si>
  <si>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</si>
  <si>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</si>
  <si>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</si>
  <si>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</si>
  <si>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</si>
  <si>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</si>
  <si>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</si>
  <si>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</si>
  <si>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</si>
  <si>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</si>
  <si>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</si>
  <si>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</si>
  <si>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</si>
  <si>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</si>
  <si>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</si>
  <si>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</si>
  <si>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</si>
  <si>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</si>
  <si>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</si>
  <si>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</si>
  <si>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</si>
  <si>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</si>
  <si>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</si>
  <si>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</si>
  <si>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</si>
  <si>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</si>
  <si>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</si>
  <si>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</si>
  <si>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</si>
  <si>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</si>
  <si>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</si>
  <si>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</si>
  <si>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</si>
  <si>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</si>
  <si>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</si>
  <si>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</si>
  <si>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</si>
  <si>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</si>
  <si>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</si>
  <si>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</si>
  <si>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</si>
  <si>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</si>
  <si>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</si>
  <si>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</si>
  <si>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</si>
  <si>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</si>
  <si>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</si>
  <si>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</si>
  <si>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</si>
  <si>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</si>
  <si>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</si>
  <si>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</si>
  <si>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</si>
  <si>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</si>
  <si>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</si>
  <si>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</si>
  <si>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</si>
  <si>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</si>
  <si>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</si>
  <si>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</si>
  <si>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</si>
  <si>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</si>
  <si>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</si>
  <si>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</si>
  <si>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</si>
  <si>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</si>
  <si>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</si>
  <si>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</si>
  <si>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</si>
  <si>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</si>
  <si>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</si>
  <si>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</si>
  <si>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</si>
  <si>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</si>
  <si>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</si>
  <si>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</si>
  <si>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</si>
  <si>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</si>
  <si>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</si>
  <si>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</si>
  <si>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</si>
  <si>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</si>
  <si>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</si>
  <si>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</si>
  <si>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</si>
  <si>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</si>
  <si>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</si>
  <si>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</si>
  <si>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</si>
  <si>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</si>
  <si>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</si>
  <si>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</si>
  <si>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</si>
  <si>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</si>
  <si>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</si>
  <si>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</si>
  <si>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</si>
  <si>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</si>
  <si>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</si>
  <si>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</si>
  <si>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</si>
  <si>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</si>
  <si>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</si>
  <si>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</si>
  <si>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</si>
  <si>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</si>
  <si>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</si>
  <si>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</si>
  <si>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</si>
  <si>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</si>
  <si>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</si>
  <si>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</si>
  <si>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</si>
  <si>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</si>
  <si>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</si>
  <si>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</si>
  <si>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</si>
  <si>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</si>
  <si>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</si>
  <si>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</si>
  <si>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</si>
  <si>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</si>
  <si>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</si>
  <si>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</si>
  <si>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</si>
  <si>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</si>
  <si>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</si>
  <si>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</si>
  <si>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</si>
  <si>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</si>
  <si>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</si>
  <si>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</si>
  <si>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</si>
  <si>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</si>
  <si>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</si>
  <si>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</si>
  <si>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</si>
  <si>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</si>
  <si>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</si>
  <si>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</si>
  <si>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</si>
  <si>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</si>
  <si>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</si>
  <si>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</si>
  <si>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</si>
  <si>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</si>
  <si>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</si>
  <si>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</si>
  <si>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</si>
  <si>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</si>
  <si>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</si>
  <si>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</si>
  <si>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</si>
  <si>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</si>
  <si>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</si>
  <si>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</si>
  <si>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</si>
  <si>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</si>
  <si>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</si>
  <si>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</si>
  <si>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</si>
  <si>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</si>
  <si>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</si>
  <si>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</si>
  <si>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</si>
  <si>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</si>
  <si>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</si>
  <si>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</si>
  <si>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</si>
  <si>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</si>
  <si>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</si>
  <si>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</si>
  <si>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</si>
  <si>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</si>
  <si>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</si>
  <si>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</si>
  <si>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</si>
  <si>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</si>
  <si>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</si>
  <si>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</si>
  <si>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</si>
  <si>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</si>
  <si>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</si>
  <si>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</si>
  <si>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</si>
  <si>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</si>
  <si>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</si>
  <si>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</si>
  <si>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</si>
  <si>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</si>
  <si>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</si>
  <si>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</si>
  <si>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</si>
  <si>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</si>
  <si>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</si>
  <si>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</si>
  <si>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</si>
  <si>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</si>
  <si>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</si>
  <si>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</si>
  <si>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</si>
  <si>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</si>
  <si>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</si>
  <si>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</si>
  <si>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</si>
  <si>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</si>
  <si>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</si>
  <si>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</si>
  <si>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</si>
  <si>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</si>
  <si>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</si>
  <si>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</si>
  <si>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</si>
  <si>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</si>
  <si>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</si>
  <si>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</si>
  <si>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</si>
  <si>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</si>
  <si>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</si>
  <si>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</si>
  <si>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</si>
  <si>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</si>
  <si>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</si>
  <si>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</si>
  <si>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</si>
  <si>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</si>
  <si>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</si>
  <si>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</si>
  <si>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</si>
  <si>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</si>
  <si>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</si>
  <si>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</si>
  <si>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</si>
  <si>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</si>
  <si>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</si>
  <si>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</si>
  <si>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</si>
  <si>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</si>
  <si>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</si>
  <si>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</si>
  <si>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</si>
  <si>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</si>
  <si>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</si>
  <si>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</si>
  <si>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</si>
  <si>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</si>
  <si>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</si>
  <si>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</si>
  <si>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</si>
  <si>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</si>
  <si>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</si>
  <si>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</si>
  <si>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</si>
  <si>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</si>
  <si>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</si>
  <si>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</si>
  <si>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</si>
  <si>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</si>
  <si>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</si>
  <si>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</si>
  <si>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</si>
  <si>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</si>
  <si>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</si>
  <si>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</si>
  <si>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</si>
  <si>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</si>
  <si>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</si>
  <si>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</si>
  <si>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</si>
  <si>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</si>
  <si>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</si>
  <si>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</si>
  <si>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</si>
  <si>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</si>
  <si>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</si>
  <si>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</si>
  <si>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</si>
  <si>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</si>
  <si>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</si>
  <si>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</si>
  <si>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</si>
  <si>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</si>
  <si>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</si>
  <si>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</si>
  <si>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</si>
  <si>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</si>
  <si>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</si>
  <si>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</si>
  <si>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</si>
  <si>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</si>
  <si>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</si>
  <si>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</si>
  <si>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</si>
  <si>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</si>
  <si>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</si>
  <si>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</si>
  <si>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</si>
  <si>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</si>
  <si>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</si>
  <si>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</si>
  <si>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</si>
  <si>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</si>
  <si>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</si>
  <si>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</si>
  <si>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</si>
  <si>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</si>
  <si>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</si>
  <si>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</si>
  <si>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</si>
  <si>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</si>
  <si>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</si>
  <si>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</si>
  <si>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</si>
  <si>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</si>
  <si>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</si>
  <si>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</si>
  <si>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</si>
  <si>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</si>
  <si>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</si>
  <si>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</si>
  <si>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</si>
  <si>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</si>
  <si>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</si>
  <si>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</si>
  <si>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</si>
  <si>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</si>
  <si>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</si>
  <si>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</si>
  <si>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</si>
  <si>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</si>
  <si>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</si>
  <si>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</si>
  <si>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</si>
  <si>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</si>
  <si>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</si>
  <si>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</si>
  <si>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</si>
  <si>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</si>
  <si>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</si>
  <si>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</si>
  <si>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</si>
  <si>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</si>
  <si>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</si>
  <si>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</si>
  <si>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</si>
  <si>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</si>
  <si>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</si>
  <si>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</si>
  <si>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</si>
  <si>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</si>
  <si>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</si>
  <si>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</si>
  <si>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</si>
  <si>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</si>
  <si>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</si>
  <si>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</si>
  <si>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</si>
  <si>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</si>
  <si>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</si>
  <si>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</si>
  <si>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</si>
  <si>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</si>
  <si>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</si>
  <si>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</si>
  <si>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</si>
  <si>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</si>
  <si>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</si>
  <si>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</si>
  <si>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</si>
  <si>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</si>
  <si>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</si>
  <si>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</si>
  <si>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</si>
  <si>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</si>
  <si>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</si>
  <si>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</si>
  <si>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</si>
  <si>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</si>
  <si>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</si>
  <si>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</si>
  <si>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</si>
  <si>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</si>
  <si>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</si>
  <si>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</si>
  <si>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</si>
  <si>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</si>
  <si>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</si>
  <si>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</si>
  <si>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</si>
  <si>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</si>
  <si>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</si>
  <si>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</si>
  <si>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</si>
  <si>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</si>
  <si>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</si>
  <si>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</si>
  <si>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</si>
  <si>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</si>
  <si>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</si>
  <si>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</si>
  <si>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</si>
  <si>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</si>
  <si>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</si>
  <si>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</si>
  <si>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</si>
  <si>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</si>
  <si>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</si>
  <si>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</si>
  <si>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</si>
  <si>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</si>
  <si>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</si>
  <si>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</si>
  <si>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</si>
  <si>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</si>
  <si>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</si>
  <si>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</si>
  <si>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</si>
  <si>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</si>
  <si>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</si>
  <si>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</si>
  <si>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</si>
  <si>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</si>
  <si>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</si>
  <si>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</si>
  <si>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</si>
  <si>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</si>
  <si>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</si>
  <si>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</si>
  <si>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</si>
  <si>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</si>
  <si>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</si>
  <si>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</si>
  <si>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</si>
  <si>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</si>
  <si>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</si>
  <si>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</si>
  <si>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</si>
  <si>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</si>
  <si>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</si>
  <si>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</si>
  <si>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</si>
  <si>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</si>
  <si>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</si>
  <si>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</si>
  <si>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</si>
  <si>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</si>
  <si>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</si>
  <si>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</si>
  <si>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</si>
  <si>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</si>
  <si>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</si>
  <si>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</si>
  <si>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</si>
  <si>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</si>
  <si>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</si>
  <si>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</si>
  <si>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</si>
  <si>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</si>
  <si>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</si>
  <si>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</si>
  <si>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</si>
  <si>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</si>
  <si>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</si>
  <si>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</si>
  <si>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</si>
  <si>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</si>
  <si>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</si>
  <si>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</si>
  <si>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</si>
  <si>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</si>
  <si>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</si>
  <si>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</si>
  <si>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</si>
  <si>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</si>
  <si>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</si>
  <si>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</si>
  <si>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</si>
  <si>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</si>
  <si>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</si>
  <si>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</si>
  <si>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</si>
  <si>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</si>
  <si>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</si>
  <si>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</si>
  <si>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</si>
  <si>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</si>
  <si>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</si>
  <si>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</si>
  <si>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</si>
  <si>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</si>
  <si>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</si>
  <si>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</si>
  <si>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</si>
  <si>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</si>
  <si>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</si>
  <si>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</si>
  <si>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</si>
  <si>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</si>
  <si>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</si>
  <si>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</si>
  <si>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</si>
  <si>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</si>
  <si>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</si>
  <si>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</si>
  <si>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</si>
  <si>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</si>
  <si>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</si>
  <si>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</si>
  <si>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</si>
  <si>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</si>
  <si>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</si>
  <si>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</si>
  <si>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</si>
  <si>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</si>
  <si>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</si>
  <si>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</si>
  <si>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</si>
  <si>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</si>
  <si>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</si>
  <si>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</si>
  <si>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</si>
  <si>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</si>
  <si>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</si>
  <si>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</si>
  <si>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</si>
  <si>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</si>
  <si>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</si>
  <si>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</si>
  <si>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</si>
  <si>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</si>
  <si>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</si>
  <si>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</si>
  <si>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</si>
  <si>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</si>
  <si>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</si>
  <si>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</si>
  <si>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</si>
  <si>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</si>
  <si>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</si>
  <si>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</si>
  <si>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</si>
  <si>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</si>
  <si>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</si>
  <si>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</si>
  <si>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</si>
  <si>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</si>
  <si>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</si>
  <si>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</si>
  <si>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</si>
  <si>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</si>
  <si>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</si>
  <si>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</si>
  <si>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</si>
  <si>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</si>
  <si>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</si>
  <si>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</si>
  <si>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</si>
  <si>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</si>
  <si>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</si>
  <si>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</si>
  <si>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</si>
  <si>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</si>
  <si>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</si>
  <si>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</si>
  <si>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</si>
  <si>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</si>
  <si>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</si>
  <si>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</si>
  <si>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</si>
  <si>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</si>
  <si>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</si>
  <si>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</si>
  <si>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</si>
  <si>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</si>
  <si>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</si>
  <si>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</si>
  <si>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</si>
  <si>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</si>
  <si>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</si>
  <si>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</si>
  <si>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</si>
  <si>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</si>
  <si>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</si>
  <si>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</si>
  <si>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</si>
  <si>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</si>
  <si>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</si>
  <si>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</si>
  <si>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</si>
  <si>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</si>
  <si>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</si>
  <si>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</si>
  <si>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</si>
  <si>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</si>
  <si>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</si>
  <si>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</si>
  <si>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</si>
  <si>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</si>
  <si>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</si>
  <si>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</si>
  <si>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</si>
  <si>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</si>
  <si>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</si>
  <si>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</si>
  <si>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</si>
  <si>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</si>
  <si>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</si>
  <si>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</si>
  <si>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</si>
  <si>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</si>
  <si>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</si>
  <si>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</si>
  <si>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</si>
  <si>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</si>
  <si>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</si>
  <si>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</si>
  <si>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</si>
  <si>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</si>
  <si>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</si>
  <si>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</si>
  <si>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</si>
  <si>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</si>
  <si>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</si>
  <si>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</si>
  <si>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</si>
  <si>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</si>
  <si>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</si>
  <si>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</si>
  <si>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</si>
  <si>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</si>
  <si>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</si>
  <si>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</si>
  <si>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</si>
  <si>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</si>
  <si>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</si>
  <si>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</si>
  <si>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</si>
  <si>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</si>
  <si>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</si>
  <si>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</si>
  <si>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</si>
  <si>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</si>
  <si>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</si>
  <si>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</si>
  <si>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</si>
  <si>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</si>
  <si>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</si>
  <si>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</si>
  <si>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</si>
  <si>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</si>
  <si>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</si>
  <si>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</si>
  <si>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</si>
  <si>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</si>
  <si>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</si>
  <si>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</si>
  <si>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</si>
  <si>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</si>
  <si>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</si>
  <si>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</si>
  <si>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</si>
  <si>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</si>
  <si>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</si>
  <si>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</si>
  <si>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</si>
  <si>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</si>
  <si>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</si>
  <si>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</si>
  <si>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</si>
  <si>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</si>
  <si>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</si>
  <si>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</si>
  <si>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</si>
  <si>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</si>
  <si>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</si>
  <si>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</si>
  <si>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</si>
  <si>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</si>
  <si>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</si>
  <si>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</si>
  <si>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</si>
  <si>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</si>
  <si>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</si>
  <si>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</si>
  <si>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</si>
  <si>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</si>
  <si>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</si>
  <si>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</si>
  <si>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</si>
  <si>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</si>
  <si>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</si>
  <si>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</si>
  <si>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</si>
  <si>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</si>
  <si>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</si>
  <si>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</si>
  <si>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</si>
  <si>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</si>
  <si>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</si>
  <si>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</si>
  <si>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</si>
  <si>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</si>
  <si>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</si>
  <si>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</si>
  <si>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</si>
  <si>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</si>
  <si>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</si>
  <si>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</si>
  <si>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</si>
  <si>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</si>
  <si>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</si>
  <si>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</si>
  <si>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</si>
  <si>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</si>
  <si>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</si>
  <si>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</si>
  <si>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</si>
  <si>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</si>
  <si>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</si>
  <si>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</si>
  <si>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</si>
  <si>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</si>
  <si>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</si>
  <si>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</si>
  <si>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</si>
  <si>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</si>
  <si>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</si>
  <si>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</si>
  <si>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</si>
  <si>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</si>
  <si>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</si>
  <si>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</si>
  <si>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</si>
  <si>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</si>
  <si>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</si>
  <si>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</si>
  <si>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</si>
  <si>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</si>
  <si>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</si>
  <si>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</si>
  <si>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</si>
  <si>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</si>
  <si>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</si>
  <si>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</si>
  <si>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</si>
  <si>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</si>
  <si>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</si>
  <si>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</si>
  <si>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</si>
  <si>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</si>
  <si>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</si>
  <si>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</si>
  <si>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</si>
  <si>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</si>
  <si>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</si>
  <si>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</si>
  <si>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</si>
  <si>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</si>
  <si>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</si>
  <si>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</si>
  <si>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</si>
  <si>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</si>
  <si>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</si>
  <si>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</si>
  <si>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</si>
  <si>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</si>
  <si>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</si>
  <si>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</si>
  <si>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</si>
  <si>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</si>
  <si>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</si>
  <si>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</si>
  <si>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</si>
  <si>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</si>
  <si>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</si>
  <si>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</si>
  <si>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</si>
  <si>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</si>
  <si>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</si>
  <si>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</si>
  <si>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</si>
  <si>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</si>
  <si>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</si>
  <si>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</si>
  <si>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</si>
  <si>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</si>
  <si>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</si>
  <si>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</si>
  <si>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</si>
  <si>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</si>
  <si>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</si>
  <si>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</si>
  <si>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</si>
  <si>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</si>
  <si>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</si>
  <si>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</si>
  <si>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</si>
  <si>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</si>
  <si>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</si>
  <si>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</si>
  <si>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</si>
  <si>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</si>
  <si>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</si>
  <si>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</si>
  <si>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</si>
  <si>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</si>
  <si>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</si>
  <si>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</si>
  <si>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</si>
  <si>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</si>
  <si>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</si>
  <si>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</si>
  <si>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</si>
  <si>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</si>
  <si>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</si>
  <si>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</si>
  <si>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</si>
  <si>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</si>
  <si>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</si>
  <si>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</si>
  <si>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</si>
  <si>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</si>
  <si>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</si>
  <si>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</si>
  <si>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</si>
  <si>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</si>
  <si>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</si>
  <si>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</si>
  <si>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</si>
  <si>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</si>
  <si>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</si>
  <si>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</si>
  <si>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</si>
  <si>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</si>
  <si>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</si>
  <si>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</si>
  <si>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</si>
  <si>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</si>
  <si>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</si>
  <si>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</si>
  <si>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</si>
  <si>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</si>
  <si>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</si>
  <si>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</si>
  <si>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</si>
  <si>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</si>
  <si>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</si>
  <si>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</si>
  <si>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</si>
  <si>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</si>
  <si>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</si>
  <si>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</si>
  <si>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</si>
  <si>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</si>
  <si>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</si>
  <si>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</si>
  <si>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</si>
  <si>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</si>
  <si>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</si>
  <si>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</si>
  <si>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</si>
  <si>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</si>
  <si>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</si>
  <si>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</si>
  <si>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</si>
  <si>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</si>
  <si>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</si>
  <si>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</si>
  <si>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</si>
  <si>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</si>
  <si>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</si>
  <si>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</si>
  <si>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</si>
  <si>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</si>
  <si>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</si>
  <si>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</si>
  <si>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</si>
  <si>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</si>
  <si>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</si>
  <si>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</si>
  <si>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</si>
  <si>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</si>
  <si>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</si>
  <si>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</si>
  <si>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</si>
  <si>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</si>
  <si>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</si>
  <si>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</si>
  <si>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</si>
  <si>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</si>
  <si>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</si>
  <si>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</si>
  <si>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</si>
  <si>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</si>
  <si>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</si>
  <si>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</si>
  <si>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</si>
  <si>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</si>
  <si>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</si>
  <si>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</si>
  <si>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</si>
  <si>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</si>
  <si>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</si>
  <si>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</si>
  <si>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</si>
  <si>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</si>
  <si>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</si>
  <si>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</si>
  <si>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</si>
  <si>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</si>
  <si>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</si>
  <si>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</si>
  <si>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</si>
  <si>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</si>
  <si>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</si>
  <si>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</si>
  <si>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</si>
  <si>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</si>
  <si>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</si>
  <si>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</si>
  <si>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</si>
  <si>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</si>
  <si>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</si>
  <si>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</si>
  <si>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</si>
  <si>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</si>
  <si>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</si>
  <si>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</si>
  <si>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</si>
  <si>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</si>
  <si>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</si>
  <si>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</si>
  <si>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</si>
  <si>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</si>
  <si>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</si>
  <si>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</si>
  <si>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</si>
  <si>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</si>
  <si>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</si>
  <si>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</si>
  <si>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</si>
  <si>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</si>
  <si>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</si>
  <si>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</si>
  <si>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</si>
  <si>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</si>
  <si>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</si>
  <si>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</si>
  <si>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</si>
  <si>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</si>
  <si>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</si>
  <si>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</si>
  <si>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</si>
  <si>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</si>
  <si>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</si>
  <si>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</si>
  <si>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</si>
  <si>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</si>
  <si>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</si>
  <si>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</si>
  <si>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</si>
  <si>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</si>
  <si>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</si>
  <si>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</si>
  <si>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</si>
  <si>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</si>
  <si>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</si>
  <si>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</si>
  <si>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</si>
  <si>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</si>
  <si>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</si>
  <si>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</si>
  <si>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</si>
  <si>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</si>
  <si>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</si>
  <si>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</si>
  <si>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</si>
  <si>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</si>
  <si>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</si>
  <si>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</si>
  <si>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</si>
  <si>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</si>
  <si>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</si>
  <si>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</si>
  <si>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</si>
  <si>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</si>
  <si>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</si>
  <si>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</si>
  <si>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</si>
  <si>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</si>
  <si>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</si>
  <si>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</si>
  <si>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</si>
  <si>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</si>
  <si>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</si>
  <si>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</si>
  <si>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</si>
  <si>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</si>
  <si>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</si>
  <si>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</si>
  <si>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</si>
  <si>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</si>
  <si>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</si>
  <si>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</si>
  <si>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</si>
  <si>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</si>
  <si>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</si>
  <si>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</si>
  <si>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</si>
  <si>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</si>
  <si>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</si>
  <si>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</si>
  <si>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</si>
  <si>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</si>
  <si>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</si>
  <si>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</si>
  <si>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</si>
  <si>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</si>
  <si>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</si>
  <si>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</si>
  <si>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</si>
  <si>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</si>
  <si>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</si>
  <si>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</si>
  <si>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</si>
  <si>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</si>
  <si>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</si>
  <si>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</si>
  <si>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</si>
  <si>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</si>
  <si>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</si>
  <si>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</si>
  <si>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</si>
  <si>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</si>
  <si>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</si>
  <si>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</si>
  <si>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</si>
  <si>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</si>
  <si>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</si>
  <si>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</si>
  <si>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</si>
  <si>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</si>
  <si>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</si>
  <si>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</si>
  <si>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</si>
  <si>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</si>
  <si>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</si>
  <si>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</si>
  <si>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</si>
  <si>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</si>
  <si>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</si>
  <si>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</si>
  <si>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</si>
  <si>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</si>
  <si>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</si>
  <si>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</si>
  <si>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</si>
  <si>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</si>
  <si>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</si>
  <si>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</si>
  <si>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</si>
  <si>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</si>
  <si>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</si>
  <si>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</si>
  <si>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</si>
  <si>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</si>
  <si>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</si>
  <si>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</si>
  <si>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</si>
  <si>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</si>
  <si>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</si>
  <si>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</si>
  <si>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</si>
  <si>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</si>
  <si>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</si>
  <si>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</si>
  <si>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</si>
  <si>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</si>
  <si>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</si>
  <si>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</si>
  <si>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</si>
  <si>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</si>
  <si>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</si>
  <si>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</si>
  <si>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</si>
  <si>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</si>
  <si>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</si>
  <si>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</si>
  <si>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</si>
  <si>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</si>
  <si>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</si>
  <si>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</si>
  <si>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</si>
  <si>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</si>
  <si>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</si>
  <si>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</si>
  <si>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</si>
  <si>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</si>
  <si>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</si>
  <si>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</si>
  <si>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</si>
  <si>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</si>
  <si>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</si>
  <si>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</si>
  <si>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</si>
  <si>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</si>
  <si>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</si>
  <si>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</si>
  <si>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</si>
  <si>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</si>
  <si>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</si>
  <si>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</si>
  <si>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</si>
  <si>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</si>
  <si>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</si>
  <si>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</si>
  <si>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</si>
  <si>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</si>
  <si>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</si>
  <si>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</si>
  <si>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</si>
  <si>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</si>
  <si>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</si>
  <si>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</si>
  <si>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</si>
  <si>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</si>
  <si>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</si>
  <si>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</si>
  <si>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</si>
  <si>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</si>
  <si>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</si>
  <si>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</si>
  <si>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</si>
  <si>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</si>
  <si>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</si>
  <si>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</si>
  <si>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</si>
  <si>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</si>
  <si>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</si>
  <si>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</si>
  <si>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</si>
  <si>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</si>
  <si>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</si>
  <si>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</si>
  <si>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</si>
  <si>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</si>
  <si>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</si>
  <si>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</si>
  <si>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</si>
  <si>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</si>
  <si>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</si>
  <si>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</si>
  <si>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</si>
  <si>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</si>
  <si>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</si>
  <si>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</si>
  <si>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</si>
  <si>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</si>
  <si>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</si>
  <si>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</si>
  <si>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</si>
  <si>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</si>
  <si>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</si>
  <si>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</si>
  <si>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</si>
  <si>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</si>
  <si>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</si>
  <si>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</si>
  <si>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</si>
  <si>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</si>
  <si>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</si>
  <si>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</si>
  <si>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</si>
  <si>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</si>
  <si>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</si>
  <si>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</si>
  <si>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</si>
  <si>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</si>
  <si>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</si>
  <si>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</si>
  <si>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</si>
  <si>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</si>
  <si>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</si>
  <si>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</si>
  <si>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</si>
  <si>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</si>
  <si>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</si>
  <si>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</si>
  <si>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</si>
  <si>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</si>
  <si>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</si>
  <si>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</si>
  <si>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</si>
  <si>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</si>
  <si>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</si>
  <si>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</si>
  <si>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</si>
  <si>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</si>
  <si>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</si>
  <si>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</si>
  <si>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</si>
  <si>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</si>
  <si>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</si>
  <si>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</si>
  <si>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</si>
  <si>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</si>
  <si>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</si>
  <si>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</si>
  <si>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</si>
  <si>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</si>
  <si>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</si>
  <si>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</si>
  <si>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</si>
  <si>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</si>
  <si>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</si>
  <si>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</si>
  <si>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</si>
  <si>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</si>
  <si>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</si>
  <si>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</si>
  <si>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</si>
  <si>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</si>
  <si>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</si>
  <si>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</si>
  <si>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</si>
  <si>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</si>
  <si>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</si>
  <si>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</si>
  <si>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</si>
  <si>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</si>
  <si>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</si>
  <si>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</si>
  <si>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</si>
  <si>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</si>
  <si>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</si>
  <si>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</si>
  <si>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</si>
  <si>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</si>
  <si>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</si>
  <si>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</si>
  <si>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</si>
  <si>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</si>
  <si>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</si>
  <si>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</si>
  <si>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</si>
  <si>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</si>
  <si>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</si>
  <si>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</si>
  <si>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</si>
  <si>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</si>
  <si>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</si>
  <si>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</si>
  <si>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</si>
  <si>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</si>
  <si>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</si>
  <si>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</si>
  <si>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</si>
  <si>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</si>
  <si>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</si>
  <si>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</si>
  <si>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</si>
  <si>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</si>
  <si>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</si>
  <si>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</si>
  <si>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</si>
  <si>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</si>
  <si>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</si>
  <si>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</si>
  <si>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</si>
  <si>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</si>
  <si>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</si>
  <si>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</si>
  <si>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</si>
  <si>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</si>
  <si>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</si>
  <si>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</si>
  <si>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</si>
  <si>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</si>
  <si>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</si>
  <si>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</si>
  <si>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</si>
  <si>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</si>
  <si>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</si>
  <si>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</si>
  <si>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</si>
  <si>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</si>
  <si>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</si>
  <si>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</si>
  <si>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</si>
  <si>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</si>
  <si>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</si>
  <si>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</si>
  <si>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</si>
  <si>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</si>
  <si>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</si>
  <si>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</si>
  <si>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</si>
  <si>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</si>
  <si>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</si>
  <si>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</si>
  <si>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</si>
  <si>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</si>
  <si>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</si>
  <si>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</si>
  <si>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</si>
  <si>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</si>
  <si>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</si>
  <si>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</si>
  <si>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</si>
  <si>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</si>
  <si>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</si>
  <si>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</si>
  <si>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</si>
  <si>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</si>
  <si>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</si>
  <si>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</si>
  <si>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</si>
  <si>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</si>
  <si>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</si>
  <si>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</si>
  <si>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</si>
  <si>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</si>
  <si>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</si>
  <si>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</si>
  <si>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</si>
  <si>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</si>
  <si>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</si>
  <si>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</si>
  <si>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</si>
  <si>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</si>
  <si>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</si>
  <si>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</si>
  <si>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</si>
  <si>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</si>
  <si>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</si>
  <si>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</si>
  <si>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</si>
  <si>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</si>
  <si>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</si>
  <si>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</si>
  <si>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</si>
  <si>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</si>
  <si>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</si>
  <si>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</si>
  <si>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</si>
  <si>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</si>
  <si>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</si>
  <si>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</si>
  <si>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</si>
  <si>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</si>
  <si>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</si>
  <si>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</si>
  <si>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</si>
  <si>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</si>
  <si>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</si>
  <si>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</si>
  <si>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</si>
  <si>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</si>
  <si>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</si>
  <si>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</si>
  <si>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</si>
  <si>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</si>
  <si>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</si>
  <si>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</si>
  <si>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</si>
  <si>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</si>
  <si>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</si>
  <si>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</si>
  <si>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</si>
  <si>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</si>
  <si>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</si>
  <si>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</si>
  <si>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</si>
  <si>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</si>
  <si>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</si>
  <si>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</si>
  <si>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</si>
  <si>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</si>
  <si>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</si>
  <si>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</si>
  <si>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</si>
  <si>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</si>
  <si>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</si>
  <si>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</si>
  <si>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</si>
  <si>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</si>
  <si>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</si>
  <si>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</si>
  <si>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</si>
  <si>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</si>
  <si>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</si>
  <si>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</si>
  <si>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</si>
  <si>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</si>
  <si>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</si>
  <si>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</si>
  <si>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</si>
  <si>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</si>
  <si>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</si>
  <si>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</si>
  <si>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</si>
  <si>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</si>
  <si>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</si>
  <si>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</si>
  <si>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</si>
  <si>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</si>
  <si>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</si>
  <si>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</si>
  <si>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</si>
  <si>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</si>
  <si>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</si>
  <si>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</si>
  <si>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</si>
  <si>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</si>
  <si>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</si>
  <si>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</si>
  <si>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</si>
  <si>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</si>
  <si>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</si>
  <si>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</si>
  <si>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</si>
  <si>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</si>
  <si>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</si>
  <si>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</si>
  <si>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</si>
  <si>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</si>
  <si>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</si>
  <si>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</si>
  <si>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</si>
  <si>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</si>
  <si>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</si>
  <si>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</si>
  <si>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</si>
  <si>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</si>
  <si>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</si>
  <si>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</si>
  <si>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</si>
  <si>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</si>
  <si>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</si>
  <si>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</si>
  <si>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</si>
  <si>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</si>
  <si>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</si>
  <si>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</si>
  <si>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</si>
  <si>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</si>
  <si>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</si>
  <si>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</si>
  <si>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</si>
  <si>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</si>
  <si>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</si>
  <si>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</si>
  <si>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</si>
  <si>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</si>
  <si>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</si>
  <si>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</si>
  <si>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</si>
  <si>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</si>
  <si>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</si>
  <si>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</si>
  <si>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</si>
  <si>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</si>
  <si>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</si>
  <si>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</si>
  <si>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</si>
  <si>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</si>
  <si>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</si>
  <si>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</si>
  <si>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</si>
  <si>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</si>
  <si>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</si>
  <si>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</si>
  <si>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</si>
  <si>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</si>
  <si>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</si>
  <si>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</si>
  <si>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</si>
  <si>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</si>
  <si>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</si>
  <si>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</si>
  <si>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</si>
  <si>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</si>
  <si>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</si>
  <si>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</si>
  <si>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</si>
  <si>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</si>
  <si>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</si>
  <si>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</si>
  <si>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</si>
  <si>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</si>
  <si>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</si>
  <si>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</si>
  <si>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</si>
  <si>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</si>
  <si>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</si>
  <si>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</si>
  <si>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</si>
  <si>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</si>
  <si>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</si>
  <si>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</si>
  <si>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</si>
  <si>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</si>
  <si>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</si>
  <si>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</si>
  <si>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</si>
  <si>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</si>
  <si>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</si>
  <si>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</si>
  <si>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</si>
  <si>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</si>
  <si>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</si>
  <si>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</si>
  <si>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</si>
  <si>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</si>
  <si>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</si>
  <si>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</si>
  <si>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</si>
  <si>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</si>
  <si>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</si>
  <si>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</si>
  <si>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</si>
  <si>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</si>
  <si>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</si>
  <si>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</si>
  <si>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</si>
  <si>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</si>
  <si>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</si>
  <si>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</si>
  <si>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</si>
  <si>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</si>
  <si>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</si>
  <si>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</si>
  <si>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</si>
  <si>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</si>
  <si>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</si>
  <si>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</si>
  <si>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</si>
  <si>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</si>
  <si>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</si>
  <si>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</si>
  <si>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</si>
  <si>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</si>
  <si>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</si>
  <si>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</si>
  <si>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</si>
  <si>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</si>
  <si>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</si>
  <si>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</si>
  <si>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</si>
  <si>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</si>
  <si>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</si>
  <si>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</si>
  <si>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</si>
  <si>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</si>
  <si>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</si>
  <si>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</si>
  <si>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</si>
  <si>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</si>
  <si>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</si>
  <si>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</si>
  <si>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</si>
  <si>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</si>
  <si>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</si>
  <si>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</si>
  <si>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</si>
  <si>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</si>
  <si>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</si>
  <si>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</si>
  <si>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</si>
  <si>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</si>
  <si>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</si>
  <si>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</si>
  <si>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</si>
  <si>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</si>
  <si>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</si>
  <si>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</si>
  <si>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</si>
  <si>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</si>
  <si>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</si>
  <si>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</si>
  <si>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</si>
  <si>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</si>
  <si>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</si>
  <si>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</si>
  <si>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</si>
  <si>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</si>
  <si>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</si>
  <si>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</si>
  <si>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</si>
  <si>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</si>
  <si>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</si>
  <si>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</si>
  <si>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</si>
  <si>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</si>
  <si>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</si>
  <si>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</si>
  <si>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</si>
  <si>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</si>
  <si>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</si>
  <si>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</si>
  <si>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</si>
  <si>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</si>
  <si>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</si>
  <si>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</si>
  <si>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</si>
  <si>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</si>
  <si>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</si>
  <si>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</si>
  <si>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</si>
  <si>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</si>
  <si>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</si>
  <si>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</si>
  <si>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</si>
  <si>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</si>
  <si>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</si>
  <si>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</si>
  <si>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</si>
  <si>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</si>
  <si>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</si>
  <si>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</si>
  <si>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</si>
  <si>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</si>
  <si>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</si>
  <si>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</si>
  <si>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</si>
  <si>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</si>
  <si>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</si>
  <si>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</si>
  <si>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</si>
  <si>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</si>
  <si>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</si>
  <si>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</si>
  <si>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</si>
  <si>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</si>
  <si>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</si>
  <si>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</si>
  <si>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</si>
  <si>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</si>
  <si>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</si>
  <si>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</si>
  <si>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</si>
  <si>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</si>
  <si>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</si>
  <si>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</si>
  <si>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</si>
  <si>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</si>
  <si>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</si>
  <si>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</si>
  <si>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</si>
  <si>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</si>
  <si>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</si>
  <si>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</si>
  <si>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</si>
  <si>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</si>
  <si>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</si>
  <si>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</si>
  <si>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</si>
  <si>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</si>
  <si>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</si>
  <si>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</si>
  <si>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</si>
  <si>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</si>
  <si>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</si>
  <si>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</si>
  <si>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</si>
  <si>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</si>
  <si>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</si>
  <si>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</si>
  <si>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</si>
  <si>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</si>
  <si>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</si>
  <si>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</si>
  <si>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</si>
  <si>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</si>
  <si>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</si>
  <si>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</si>
  <si>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</si>
  <si>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</si>
  <si>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</si>
  <si>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</si>
  <si>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</si>
  <si>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</si>
  <si>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</si>
  <si>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</si>
  <si>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</si>
  <si>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</si>
  <si>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</si>
  <si>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</si>
  <si>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</si>
  <si>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</si>
  <si>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</si>
  <si>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</si>
  <si>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</si>
  <si>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</si>
  <si>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</si>
  <si>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</si>
  <si>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</si>
  <si>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</si>
  <si>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</si>
  <si>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</si>
  <si>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</si>
  <si>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</si>
  <si>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</si>
  <si>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</si>
  <si>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</si>
  <si>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</si>
  <si>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</si>
  <si>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</si>
  <si>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</si>
  <si>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</si>
  <si>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</si>
  <si>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</si>
  <si>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</si>
  <si>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</si>
  <si>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</si>
  <si>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</si>
  <si>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</si>
  <si>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</si>
  <si>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</si>
  <si>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</si>
  <si>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</si>
  <si>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</si>
  <si>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</si>
  <si>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</si>
  <si>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</si>
  <si>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</si>
  <si>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</si>
  <si>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</si>
  <si>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</si>
  <si>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</si>
  <si>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</si>
  <si>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</si>
  <si>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</si>
  <si>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</si>
  <si>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</si>
  <si>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</si>
  <si>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</si>
  <si>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</si>
  <si>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</si>
  <si>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</si>
  <si>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</si>
  <si>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</si>
  <si>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</si>
  <si>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</si>
  <si>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</si>
  <si>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</si>
  <si>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</si>
  <si>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</si>
  <si>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</si>
  <si>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</si>
  <si>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</si>
  <si>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</si>
  <si>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</si>
  <si>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</si>
  <si>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</si>
  <si>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</si>
  <si>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</si>
  <si>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</si>
  <si>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</si>
  <si>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</si>
  <si>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</si>
  <si>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</si>
  <si>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</si>
  <si>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</si>
  <si>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</si>
  <si>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</si>
  <si>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</si>
  <si>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</si>
  <si>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</si>
  <si>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</si>
  <si>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</si>
  <si>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</si>
  <si>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</si>
  <si>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</si>
  <si>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</si>
  <si>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</si>
  <si>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</si>
  <si>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</si>
  <si>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</si>
  <si>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</si>
  <si>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</si>
  <si>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</si>
  <si>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</si>
  <si>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</si>
  <si>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</si>
  <si>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</si>
  <si>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</si>
  <si>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</si>
  <si>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</si>
  <si>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</si>
  <si>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</si>
  <si>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</si>
  <si>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</si>
  <si>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</si>
  <si>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</si>
  <si>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</si>
  <si>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</si>
  <si>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</si>
  <si>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</si>
  <si>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</si>
  <si>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</si>
  <si>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</si>
  <si>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</si>
  <si>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</si>
  <si>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</si>
  <si>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</si>
  <si>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</si>
  <si>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</si>
  <si>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</si>
  <si>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</si>
  <si>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</si>
  <si>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</si>
  <si>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</si>
  <si>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</si>
  <si>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</si>
  <si>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</si>
  <si>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</si>
  <si>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</si>
  <si>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</si>
  <si>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</si>
  <si>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</si>
  <si>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</si>
  <si>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</si>
  <si>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</si>
  <si>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</si>
  <si>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</si>
  <si>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</si>
  <si>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</si>
  <si>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</si>
  <si>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</si>
  <si>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</si>
  <si>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</si>
  <si>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</si>
  <si>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</si>
  <si>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</si>
  <si>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</si>
  <si>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</si>
  <si>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</si>
  <si>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</si>
  <si>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</si>
  <si>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</si>
  <si>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</si>
  <si>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</si>
  <si>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</si>
  <si>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</si>
  <si>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</si>
  <si>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</si>
  <si>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</si>
  <si>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</si>
  <si>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</si>
  <si>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</si>
  <si>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</si>
  <si>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</si>
  <si>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</si>
  <si>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</si>
  <si>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</si>
  <si>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</si>
  <si>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</si>
  <si>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</si>
  <si>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</si>
  <si>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</si>
  <si>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</si>
  <si>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</si>
  <si>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</si>
  <si>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</si>
  <si>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</si>
  <si>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</si>
  <si>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</si>
  <si>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</si>
  <si>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</si>
  <si>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</si>
  <si>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</si>
  <si>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</si>
  <si>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</si>
  <si>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</si>
  <si>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</si>
  <si>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</si>
  <si>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</si>
  <si>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</si>
  <si>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</si>
  <si>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</si>
  <si>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</si>
  <si>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</si>
  <si>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</si>
  <si>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</si>
  <si>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</si>
  <si>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</si>
  <si>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</si>
  <si>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</si>
  <si>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</si>
  <si>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</si>
  <si>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</si>
  <si>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</si>
  <si>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</si>
  <si>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</si>
  <si>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</si>
  <si>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</si>
  <si>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</si>
  <si>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</si>
  <si>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</si>
  <si>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</si>
  <si>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</si>
  <si>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</si>
  <si>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</si>
  <si>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</si>
  <si>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</si>
  <si>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</si>
  <si>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</si>
  <si>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</si>
  <si>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</si>
  <si>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</si>
  <si>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</si>
  <si>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</si>
  <si>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</si>
  <si>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</si>
  <si>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</si>
  <si>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</si>
  <si>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</si>
  <si>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</si>
  <si>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</si>
  <si>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</si>
  <si>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</si>
  <si>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</si>
  <si>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</si>
  <si>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</si>
  <si>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</si>
  <si>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</si>
  <si>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</si>
  <si>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</si>
  <si>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</si>
  <si>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</si>
  <si>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</si>
  <si>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</si>
  <si>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</si>
  <si>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</si>
  <si>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</si>
  <si>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</si>
  <si>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</si>
  <si>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</si>
  <si>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</si>
  <si>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</si>
  <si>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</si>
  <si>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</si>
  <si>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</si>
  <si>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</si>
  <si>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</si>
  <si>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</si>
  <si>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</si>
  <si>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</si>
  <si>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</si>
  <si>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</si>
  <si>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</si>
  <si>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</si>
  <si>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</si>
  <si>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</si>
  <si>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</si>
  <si>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</si>
  <si>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</si>
  <si>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</si>
  <si>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</si>
  <si>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</si>
  <si>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</si>
  <si>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</si>
  <si>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</si>
  <si>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</si>
  <si>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</si>
  <si>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</si>
  <si>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</si>
  <si>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</si>
  <si>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</si>
  <si>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</si>
  <si>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</si>
  <si>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</si>
  <si>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</si>
  <si>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</si>
  <si>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</si>
  <si>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</si>
  <si>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</si>
  <si>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</si>
  <si>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</si>
  <si>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</si>
  <si>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</si>
  <si>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</si>
  <si>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</si>
  <si>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</si>
  <si>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</si>
  <si>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</si>
  <si>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</si>
  <si>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</si>
  <si>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</si>
  <si>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</si>
  <si>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</si>
  <si>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</si>
  <si>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</si>
  <si>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</si>
  <si>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</si>
  <si>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</si>
  <si>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</si>
  <si>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</si>
  <si>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</si>
  <si>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</si>
  <si>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</si>
  <si>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</si>
  <si>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</si>
  <si>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</si>
  <si>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</si>
  <si>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</si>
  <si>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</si>
  <si>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</si>
  <si>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</si>
  <si>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</si>
  <si>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</si>
  <si>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</si>
  <si>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</si>
  <si>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</si>
  <si>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</si>
  <si>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</si>
  <si>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</si>
  <si>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</si>
  <si>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</si>
  <si>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</si>
  <si>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</si>
  <si>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</si>
  <si>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</si>
  <si>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</si>
  <si>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</si>
  <si>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</si>
  <si>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</si>
  <si>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</si>
  <si>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</si>
  <si>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</si>
  <si>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</si>
  <si>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</si>
  <si>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</si>
  <si>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</si>
  <si>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</si>
  <si>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</si>
  <si>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</si>
  <si>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</si>
  <si>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</si>
  <si>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</si>
  <si>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</si>
  <si>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</si>
  <si>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</si>
  <si>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</si>
  <si>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</si>
  <si>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</si>
  <si>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</si>
  <si>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</si>
  <si>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</si>
  <si>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</si>
  <si>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</si>
  <si>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</si>
  <si>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</si>
  <si>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</si>
  <si>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</si>
  <si>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</si>
  <si>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</si>
  <si>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</si>
  <si>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</si>
  <si>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</si>
  <si>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</si>
  <si>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</si>
  <si>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</si>
  <si>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</si>
  <si>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</si>
  <si>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</si>
  <si>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</si>
  <si>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</si>
  <si>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</si>
  <si>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</si>
  <si>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</si>
  <si>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</si>
  <si>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</si>
  <si>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</si>
  <si>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</si>
  <si>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</si>
  <si>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</si>
  <si>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</si>
  <si>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</si>
  <si>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</si>
  <si>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</si>
  <si>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</si>
  <si>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</si>
  <si>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</si>
  <si>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</si>
  <si>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</si>
  <si>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</si>
  <si>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</si>
  <si>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</si>
  <si>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</si>
  <si>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</si>
  <si>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</si>
  <si>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</si>
  <si>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</si>
  <si>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</si>
  <si>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</si>
  <si>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</si>
  <si>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</si>
  <si>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</si>
  <si>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</si>
  <si>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</si>
  <si>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</si>
  <si>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</si>
  <si>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</si>
  <si>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</si>
  <si>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</si>
  <si>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</si>
  <si>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</si>
  <si>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</si>
  <si>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</si>
  <si>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</si>
  <si>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</si>
  <si>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</si>
  <si>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</si>
  <si>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</si>
  <si>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</si>
  <si>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</si>
  <si>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</si>
  <si>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</si>
  <si>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</si>
  <si>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</si>
  <si>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</si>
  <si>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</si>
  <si>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</si>
  <si>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</si>
  <si>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</si>
  <si>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</si>
  <si>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</si>
  <si>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</si>
  <si>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</si>
  <si>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</si>
  <si>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</si>
  <si>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</si>
  <si>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</si>
  <si>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</si>
  <si>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</si>
  <si>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</si>
  <si>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</si>
  <si>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</si>
  <si>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</si>
  <si>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</si>
  <si>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</si>
  <si>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</si>
  <si>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</si>
  <si>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</si>
  <si>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</si>
  <si>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</si>
  <si>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</si>
  <si>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</si>
  <si>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</si>
  <si>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</si>
  <si>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</si>
  <si>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</si>
  <si>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</si>
  <si>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</si>
  <si>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</si>
  <si>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</si>
  <si>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</si>
  <si>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</si>
  <si>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</si>
  <si>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</si>
  <si>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</si>
  <si>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</si>
  <si>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</si>
  <si>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</si>
  <si>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</si>
  <si>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</si>
  <si>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</si>
  <si>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</si>
  <si>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</si>
  <si>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</si>
  <si>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</si>
  <si>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</si>
  <si>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</si>
  <si>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</si>
  <si>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</si>
  <si>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</si>
  <si>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</si>
  <si>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</si>
  <si>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</si>
  <si>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</si>
  <si>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</si>
  <si>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</si>
  <si>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</si>
  <si>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</si>
  <si>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</si>
  <si>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</si>
  <si>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</si>
  <si>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</si>
  <si>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</si>
  <si>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</si>
  <si>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</si>
  <si>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</si>
  <si>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</si>
  <si>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</si>
  <si>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</si>
  <si>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</si>
  <si>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</si>
  <si>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</si>
  <si>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</si>
  <si>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</si>
  <si>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</si>
  <si>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</si>
  <si>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</si>
  <si>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</si>
  <si>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</si>
  <si>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</si>
  <si>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</si>
  <si>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</si>
  <si>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</si>
  <si>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</si>
  <si>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</si>
  <si>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</si>
  <si>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</si>
  <si>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</si>
  <si>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</si>
  <si>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</si>
  <si>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</si>
  <si>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</si>
  <si>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</si>
  <si>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</si>
  <si>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</si>
  <si>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</si>
  <si>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</si>
  <si>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</si>
  <si>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</si>
  <si>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</si>
  <si>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</si>
  <si>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</si>
  <si>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</si>
  <si>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</si>
  <si>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</si>
  <si>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</si>
  <si>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</si>
  <si>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</si>
  <si>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</si>
  <si>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</si>
  <si>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</si>
  <si>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</si>
  <si>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</si>
  <si>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</si>
  <si>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</si>
  <si>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</si>
  <si>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</si>
  <si>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</si>
  <si>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</si>
  <si>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</si>
  <si>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</si>
  <si>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</si>
  <si>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</si>
  <si>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</si>
  <si>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</si>
  <si>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</si>
  <si>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</si>
  <si>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</si>
  <si>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</si>
  <si>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</si>
  <si>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</si>
  <si>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</si>
  <si>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</si>
  <si>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</si>
  <si>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</si>
  <si>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</si>
  <si>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</si>
  <si>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</si>
  <si>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</si>
  <si>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</si>
  <si>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</si>
  <si>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</si>
  <si>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</si>
  <si>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</si>
  <si>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</si>
  <si>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</si>
  <si>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</si>
  <si>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</si>
  <si>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</si>
  <si>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</si>
  <si>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</si>
  <si>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</si>
  <si>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</si>
  <si>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</si>
  <si>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</si>
  <si>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</si>
  <si>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</si>
  <si>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</si>
  <si>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</si>
  <si>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</si>
  <si>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</si>
  <si>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</si>
  <si>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</si>
  <si>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</si>
  <si>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</si>
  <si>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</si>
  <si>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</si>
  <si>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</si>
  <si>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</si>
  <si>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</si>
  <si>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</si>
  <si>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</si>
  <si>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</si>
  <si>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</si>
  <si>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</si>
  <si>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</si>
  <si>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</si>
  <si>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</si>
  <si>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</si>
  <si>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</si>
  <si>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</si>
  <si>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</si>
  <si>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</si>
  <si>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</si>
  <si>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</si>
  <si>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</si>
  <si>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</si>
  <si>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</si>
  <si>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</si>
  <si>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</si>
  <si>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</si>
  <si>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</si>
  <si>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</si>
  <si>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</si>
  <si>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</si>
  <si>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</si>
  <si>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</si>
  <si>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</si>
  <si>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</si>
  <si>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</si>
  <si>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</si>
  <si>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</si>
  <si>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</si>
  <si>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</si>
  <si>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</si>
  <si>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</si>
  <si>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</si>
  <si>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</si>
  <si>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</si>
  <si>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</si>
  <si>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</si>
  <si>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</si>
  <si>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</si>
  <si>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</si>
  <si>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</si>
  <si>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</si>
  <si>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</si>
  <si>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</si>
  <si>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</si>
  <si>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</si>
  <si>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</si>
  <si>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</si>
  <si>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</si>
  <si>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</si>
  <si>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</si>
  <si>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</si>
  <si>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</si>
  <si>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</si>
  <si>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</si>
  <si>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</si>
  <si>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</si>
  <si>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</si>
  <si>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</si>
  <si>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</si>
  <si>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</si>
  <si>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</si>
  <si>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</si>
  <si>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</si>
  <si>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</si>
  <si>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</si>
  <si>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</si>
  <si>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</si>
  <si>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</si>
  <si>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</si>
  <si>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</si>
  <si>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</si>
  <si>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</si>
  <si>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</si>
  <si>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</si>
  <si>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</si>
  <si>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</si>
  <si>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</si>
  <si>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</si>
  <si>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</si>
  <si>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</si>
  <si>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</si>
  <si>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</si>
  <si>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</si>
  <si>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</si>
  <si>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</si>
  <si>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</si>
  <si>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</si>
  <si>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</si>
  <si>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</si>
  <si>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</si>
  <si>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</si>
  <si>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</si>
  <si>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</si>
  <si>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</si>
  <si>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</si>
  <si>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</si>
  <si>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</si>
  <si>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</si>
  <si>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</si>
  <si>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</si>
  <si>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</si>
  <si>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</si>
  <si>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</si>
  <si>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</si>
  <si>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</si>
  <si>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</si>
  <si>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</si>
  <si>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</si>
  <si>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</si>
  <si>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</si>
  <si>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</si>
  <si>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</si>
  <si>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</si>
  <si>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</si>
  <si>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</si>
  <si>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</si>
  <si>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</si>
  <si>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</si>
  <si>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</si>
  <si>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</si>
  <si>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</si>
  <si>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</si>
  <si>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</si>
  <si>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</si>
  <si>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</si>
  <si>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</si>
  <si>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</si>
  <si>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</si>
  <si>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</si>
  <si>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</si>
  <si>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</si>
  <si>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</si>
  <si>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</si>
  <si>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</si>
  <si>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</si>
  <si>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</si>
  <si>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</si>
  <si>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</si>
  <si>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</si>
  <si>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</si>
  <si>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</si>
  <si>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</si>
  <si>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</si>
  <si>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</si>
  <si>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</si>
  <si>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</si>
  <si>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</si>
  <si>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</si>
  <si>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</si>
  <si>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</si>
  <si>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</si>
  <si>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</si>
  <si>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</si>
  <si>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</si>
  <si>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</si>
  <si>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</si>
  <si>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</si>
  <si>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</si>
  <si>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</si>
  <si>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</si>
  <si>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</si>
  <si>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</si>
  <si>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</si>
  <si>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</si>
  <si>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</si>
  <si>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</si>
  <si>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</si>
  <si>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</si>
  <si>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</si>
  <si>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</si>
  <si>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</si>
  <si>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</si>
  <si>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</si>
  <si>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</si>
  <si>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</si>
  <si>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</si>
  <si>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</si>
  <si>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</si>
  <si>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</si>
  <si>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</si>
  <si>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</si>
  <si>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</si>
  <si>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</si>
  <si>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</si>
  <si>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</si>
  <si>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</si>
  <si>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</si>
  <si>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</si>
  <si>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</si>
  <si>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</si>
  <si>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</si>
  <si>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</si>
  <si>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</si>
  <si>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</si>
  <si>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</si>
  <si>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</si>
  <si>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</si>
  <si>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</si>
  <si>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</si>
  <si>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</si>
  <si>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</si>
  <si>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</si>
  <si>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</si>
  <si>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</si>
  <si>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</si>
  <si>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</si>
  <si>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</si>
  <si>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</si>
  <si>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</si>
  <si>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</si>
  <si>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</si>
  <si>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</si>
  <si>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</si>
  <si>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</si>
  <si>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</si>
  <si>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</si>
  <si>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</si>
  <si>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</si>
  <si>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</si>
  <si>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</si>
  <si>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</si>
  <si>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</si>
  <si>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</si>
  <si>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</si>
  <si>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</si>
  <si>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</si>
  <si>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</si>
  <si>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</si>
  <si>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</si>
  <si>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</si>
  <si>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</si>
  <si>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</si>
  <si>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</si>
  <si>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</si>
  <si>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</si>
  <si>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</si>
  <si>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</si>
  <si>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</si>
  <si>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</si>
  <si>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</si>
  <si>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</si>
  <si>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</si>
  <si>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</si>
  <si>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</si>
  <si>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</si>
  <si>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</si>
  <si>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</si>
  <si>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</si>
  <si>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</si>
  <si>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</si>
  <si>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</si>
  <si>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</si>
  <si>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</si>
  <si>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</si>
  <si>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</si>
  <si>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</si>
  <si>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</si>
  <si>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</si>
  <si>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</si>
  <si>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</si>
  <si>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</si>
  <si>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</si>
  <si>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</si>
  <si>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</si>
  <si>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</si>
  <si>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</si>
  <si>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</si>
  <si>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</si>
  <si>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</si>
  <si>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</si>
  <si>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</si>
  <si>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</si>
  <si>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</si>
  <si>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</si>
  <si>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</si>
  <si>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</si>
  <si>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</si>
  <si>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</si>
  <si>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</si>
  <si>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</si>
  <si>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</si>
  <si>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</si>
  <si>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</si>
  <si>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</si>
  <si>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</si>
  <si>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</si>
  <si>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</si>
  <si>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</si>
  <si>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</si>
  <si>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</si>
  <si>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</si>
  <si>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</si>
  <si>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</si>
  <si>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</si>
  <si>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</si>
  <si>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</si>
  <si>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</si>
  <si>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</si>
  <si>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</si>
  <si>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</si>
  <si>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</si>
  <si>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</si>
  <si>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</si>
  <si>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</si>
  <si>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</si>
  <si>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</si>
  <si>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</si>
  <si>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</si>
  <si>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</si>
  <si>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</si>
  <si>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</si>
  <si>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</si>
  <si>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</si>
  <si>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</si>
  <si>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</si>
  <si>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</si>
  <si>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</si>
  <si>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</si>
  <si>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</si>
  <si>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</si>
  <si>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</si>
  <si>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</si>
  <si>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</si>
  <si>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</si>
  <si>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</si>
  <si>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</si>
  <si>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</si>
  <si>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</si>
  <si>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</si>
  <si>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</si>
  <si>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</si>
  <si>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</si>
  <si>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</si>
  <si>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</si>
  <si>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</si>
  <si>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</si>
  <si>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</si>
  <si>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</si>
  <si>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</si>
  <si>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</si>
  <si>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</si>
  <si>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</si>
  <si>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</si>
  <si>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</si>
  <si>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</si>
  <si>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</si>
  <si>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</si>
  <si>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</si>
  <si>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</si>
  <si>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</si>
  <si>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</si>
  <si>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</si>
  <si>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</si>
  <si>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</si>
  <si>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</si>
  <si>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</si>
  <si>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</si>
  <si>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</si>
  <si>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</si>
  <si>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</si>
  <si>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</si>
  <si>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</si>
  <si>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</si>
  <si>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</si>
  <si>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</si>
  <si>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</si>
  <si>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</si>
  <si>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</si>
  <si>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</si>
  <si>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</si>
  <si>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</si>
  <si>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</si>
  <si>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</si>
  <si>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</si>
  <si>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</si>
  <si>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</si>
  <si>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</si>
  <si>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</si>
  <si>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</si>
  <si>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</si>
  <si>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</si>
  <si>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</si>
  <si>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</si>
  <si>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</si>
  <si>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</si>
  <si>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</si>
  <si>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</si>
  <si>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</si>
  <si>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</si>
  <si>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</si>
  <si>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</si>
  <si>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</si>
  <si>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</si>
  <si>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</si>
  <si>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</si>
  <si>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</si>
  <si>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</si>
  <si>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</si>
  <si>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</si>
  <si>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</si>
  <si>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</si>
  <si>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</si>
  <si>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</si>
  <si>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</si>
  <si>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</si>
  <si>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</si>
  <si>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</si>
  <si>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</si>
  <si>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</si>
  <si>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</si>
  <si>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</si>
  <si>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</si>
  <si>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</si>
  <si>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</si>
  <si>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</si>
  <si>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</si>
  <si>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</si>
  <si>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</si>
  <si>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</si>
  <si>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</si>
  <si>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</si>
  <si>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</si>
  <si>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</si>
  <si>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</si>
  <si>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</si>
  <si>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</si>
  <si>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</si>
  <si>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</si>
  <si>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</si>
  <si>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</si>
  <si>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</si>
  <si>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</si>
  <si>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</si>
  <si>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</si>
  <si>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</si>
  <si>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</si>
  <si>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</si>
  <si>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</si>
  <si>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</si>
  <si>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</si>
  <si>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</si>
  <si>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</si>
  <si>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</si>
  <si>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</si>
  <si>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</si>
  <si>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</si>
  <si>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</si>
  <si>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</si>
  <si>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</si>
  <si>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</si>
  <si>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</si>
  <si>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</si>
  <si>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</si>
  <si>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</si>
  <si>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</si>
  <si>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</si>
  <si>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</si>
  <si>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</si>
  <si>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</si>
  <si>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</si>
  <si>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</si>
  <si>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</si>
  <si>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</si>
  <si>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</si>
  <si>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</si>
  <si>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</si>
  <si>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</si>
  <si>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</si>
  <si>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</si>
  <si>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</si>
  <si>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</si>
  <si>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</si>
  <si>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</si>
  <si>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</si>
  <si>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</si>
  <si>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</si>
  <si>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</si>
  <si>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</si>
  <si>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</si>
  <si>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</si>
  <si>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</si>
  <si>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</si>
  <si>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</si>
  <si>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</si>
  <si>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</si>
  <si>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</si>
  <si>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</si>
  <si>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</si>
  <si>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</si>
  <si>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</si>
  <si>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</si>
  <si>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</si>
  <si>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</si>
  <si>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</si>
  <si>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</si>
  <si>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</si>
  <si>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</si>
  <si>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</si>
  <si>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</si>
  <si>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</si>
  <si>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</si>
  <si>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</si>
  <si>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</si>
  <si>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</si>
  <si>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</si>
  <si>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</si>
  <si>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</si>
  <si>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</si>
  <si>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</si>
  <si>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</si>
  <si>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</si>
  <si>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</si>
  <si>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</si>
  <si>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</si>
  <si>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</si>
  <si>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</si>
  <si>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</si>
  <si>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</si>
  <si>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</si>
  <si>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</si>
  <si>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</si>
  <si>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</si>
  <si>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</si>
  <si>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</si>
  <si>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</si>
  <si>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</si>
  <si>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</si>
  <si>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</si>
  <si>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</si>
  <si>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</si>
  <si>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</si>
  <si>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</si>
  <si>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</si>
  <si>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</si>
  <si>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</si>
  <si>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</si>
  <si>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</si>
  <si>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</si>
  <si>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</si>
  <si>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</si>
  <si>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</si>
  <si>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</si>
  <si>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</si>
  <si>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</si>
  <si>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</si>
  <si>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</si>
  <si>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</si>
  <si>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</si>
  <si>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</si>
  <si>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</si>
  <si>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</si>
  <si>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</si>
  <si>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</si>
  <si>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</si>
  <si>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</si>
  <si>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</si>
  <si>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</si>
  <si>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</si>
  <si>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</si>
  <si>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</si>
  <si>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</si>
  <si>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</si>
  <si>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</si>
  <si>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</si>
  <si>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</si>
  <si>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</si>
  <si>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</si>
  <si>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</si>
  <si>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</si>
  <si>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</si>
  <si>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</si>
  <si>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</si>
  <si>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</si>
  <si>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</si>
  <si>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</si>
  <si>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</si>
  <si>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</si>
  <si>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</si>
  <si>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</si>
  <si>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</si>
  <si>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</si>
  <si>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</si>
  <si>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</si>
  <si>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</si>
  <si>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</si>
  <si>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</si>
  <si>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</si>
  <si>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</si>
  <si>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</si>
  <si>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</si>
  <si>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</si>
  <si>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</si>
  <si>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</si>
  <si>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</si>
  <si>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</si>
  <si>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</si>
  <si>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</si>
  <si>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</si>
  <si>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</si>
  <si>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</si>
  <si>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</si>
  <si>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</si>
  <si>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</si>
  <si>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</si>
  <si>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</si>
  <si>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</si>
  <si>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</si>
  <si>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</si>
  <si>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</si>
  <si>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</si>
  <si>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</si>
  <si>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</si>
  <si>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</si>
  <si>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</si>
  <si>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</si>
  <si>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</si>
  <si>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</si>
  <si>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</si>
  <si>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</si>
  <si>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</si>
  <si>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</si>
  <si>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</si>
  <si>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</si>
  <si>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</si>
  <si>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</si>
  <si>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</si>
  <si>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</si>
  <si>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</si>
  <si>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</si>
  <si>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</si>
  <si>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</si>
  <si>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</si>
  <si>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</si>
  <si>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</si>
  <si>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</si>
  <si>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</si>
  <si>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</si>
  <si>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</si>
  <si>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</si>
  <si>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</si>
  <si>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</si>
  <si>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</si>
  <si>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</si>
  <si>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</si>
  <si>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</si>
  <si>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</si>
  <si>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</si>
  <si>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</si>
  <si>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</si>
  <si>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</si>
  <si>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</si>
  <si>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</si>
  <si>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</si>
  <si>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</si>
  <si>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</si>
  <si>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</si>
  <si>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</si>
  <si>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</si>
  <si>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</si>
  <si>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</si>
  <si>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</si>
  <si>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</si>
  <si>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</si>
  <si>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</si>
  <si>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</si>
  <si>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</si>
  <si>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</si>
  <si>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</si>
  <si>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</si>
  <si>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</si>
  <si>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</si>
  <si>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</si>
  <si>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</si>
  <si>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</si>
  <si>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</si>
  <si>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</si>
  <si>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</si>
  <si>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</si>
  <si>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</si>
  <si>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</si>
  <si>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</si>
  <si>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</si>
  <si>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</si>
  <si>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</si>
  <si>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</si>
  <si>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</si>
  <si>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</si>
  <si>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</si>
  <si>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</si>
  <si>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</si>
  <si>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</si>
  <si>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</si>
  <si>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</si>
  <si>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</si>
  <si>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</si>
  <si>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</si>
  <si>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</si>
  <si>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</si>
  <si>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</si>
  <si>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</si>
  <si>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</si>
  <si>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</si>
  <si>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</si>
  <si>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</si>
  <si>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</si>
  <si>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</si>
  <si>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</si>
  <si>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</si>
  <si>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</si>
  <si>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</si>
  <si>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</si>
  <si>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</si>
  <si>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</si>
  <si>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</si>
  <si>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</si>
  <si>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</si>
  <si>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</si>
  <si>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</si>
  <si>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</si>
  <si>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</si>
  <si>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</si>
  <si>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</si>
  <si>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</si>
  <si>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</si>
  <si>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</si>
  <si>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</si>
  <si>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</si>
  <si>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</si>
  <si>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</si>
  <si>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</si>
  <si>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</si>
  <si>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</si>
  <si>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</si>
  <si>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</si>
  <si>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</si>
  <si>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</si>
  <si>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</si>
  <si>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</si>
  <si>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</si>
  <si>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</si>
  <si>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</si>
  <si>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</si>
  <si>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</si>
  <si>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</si>
  <si>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</si>
  <si>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</si>
  <si>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</si>
  <si>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</si>
  <si>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</si>
  <si>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</si>
  <si>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</si>
  <si>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</si>
  <si>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</si>
  <si>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</si>
  <si>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</si>
  <si>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</si>
  <si>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</si>
  <si>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</si>
  <si>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</si>
  <si>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</si>
  <si>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</si>
  <si>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</si>
  <si>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</si>
  <si>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</si>
  <si>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</si>
  <si>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</si>
  <si>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</si>
  <si>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</si>
  <si>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</si>
  <si>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</si>
  <si>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</si>
  <si>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</si>
  <si>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</si>
  <si>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</si>
  <si>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</si>
  <si>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</si>
  <si>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</si>
  <si>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</si>
  <si>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</si>
  <si>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</si>
  <si>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</si>
  <si>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</si>
  <si>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</si>
  <si>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</si>
  <si>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</si>
  <si>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</si>
  <si>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</si>
  <si>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</si>
  <si>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</si>
  <si>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</si>
  <si>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</si>
  <si>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</si>
  <si>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</si>
  <si>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</si>
  <si>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</si>
  <si>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</si>
  <si>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</si>
  <si>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</si>
  <si>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</si>
  <si>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</si>
  <si>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</si>
  <si>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</si>
  <si>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</si>
  <si>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</si>
  <si>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</si>
  <si>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</si>
  <si>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</si>
  <si>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</si>
  <si>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</si>
  <si>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</si>
  <si>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</si>
  <si>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</si>
  <si>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</si>
  <si>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</si>
  <si>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</si>
  <si>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</si>
  <si>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</si>
  <si>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</si>
  <si>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</si>
  <si>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</si>
  <si>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</si>
  <si>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</si>
  <si>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</si>
  <si>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</si>
  <si>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</si>
  <si>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</si>
  <si>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</si>
  <si>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</si>
  <si>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</si>
  <si>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</si>
  <si>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</si>
  <si>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</si>
  <si>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</si>
  <si>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</si>
  <si>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</si>
  <si>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</si>
  <si>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</si>
  <si>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</si>
  <si>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</si>
  <si>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</si>
  <si>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</si>
  <si>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</si>
  <si>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</si>
  <si>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</si>
  <si>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</si>
  <si>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</si>
  <si>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</si>
  <si>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</si>
  <si>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</si>
  <si>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</si>
  <si>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</si>
  <si>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</si>
  <si>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</si>
  <si>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</si>
  <si>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</si>
  <si>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</si>
  <si>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</si>
  <si>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</si>
  <si>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</si>
  <si>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</si>
  <si>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</si>
  <si>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</si>
  <si>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</si>
  <si>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</si>
  <si>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</si>
  <si>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</si>
  <si>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</si>
  <si>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</si>
  <si>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</si>
  <si>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</si>
  <si>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</si>
  <si>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</si>
  <si>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</si>
  <si>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</si>
  <si>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</si>
  <si>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</si>
  <si>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</si>
  <si>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</si>
  <si>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</si>
  <si>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</si>
  <si>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</si>
  <si>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</si>
  <si>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</si>
  <si>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</si>
  <si>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</si>
  <si>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</si>
  <si>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</si>
  <si>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</si>
  <si>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</si>
  <si>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</si>
  <si>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</si>
  <si>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</si>
  <si>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</si>
  <si>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</si>
  <si>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</si>
  <si>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</si>
  <si>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</si>
  <si>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</si>
  <si>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</si>
  <si>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</si>
  <si>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</si>
  <si>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</si>
  <si>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</si>
  <si>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</si>
  <si>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</si>
  <si>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</si>
  <si>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</si>
  <si>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</si>
  <si>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</si>
  <si>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</si>
  <si>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</si>
  <si>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</si>
  <si>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</si>
  <si>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</si>
  <si>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</si>
  <si>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</si>
  <si>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</si>
  <si>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</si>
  <si>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</si>
  <si>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</si>
  <si>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</si>
  <si>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</si>
  <si>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</si>
  <si>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</si>
  <si>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</si>
  <si>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</si>
  <si>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</si>
  <si>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</si>
  <si>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</si>
  <si>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</si>
  <si>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</si>
  <si>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</si>
  <si>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</si>
  <si>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</si>
  <si>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</si>
  <si>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</si>
  <si>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</si>
  <si>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</si>
  <si>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</si>
  <si>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</si>
  <si>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</si>
  <si>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</si>
  <si>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</si>
  <si>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</si>
  <si>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</si>
  <si>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</si>
  <si>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</si>
  <si>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</si>
  <si>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</si>
  <si>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</si>
  <si>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</si>
  <si>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</si>
  <si>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</si>
  <si>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</si>
  <si>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</si>
  <si>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</si>
  <si>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</si>
  <si>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</si>
  <si>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</si>
  <si>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</si>
  <si>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</si>
  <si>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</si>
  <si>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</si>
  <si>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</si>
  <si>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</si>
  <si>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</si>
  <si>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</si>
  <si>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</si>
  <si>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</si>
  <si>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</si>
  <si>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</si>
  <si>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</si>
  <si>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</si>
  <si>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</si>
  <si>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</si>
  <si>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</si>
  <si>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</si>
  <si>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</si>
  <si>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</si>
  <si>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</si>
  <si>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</si>
  <si>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</si>
  <si>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</si>
  <si>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</si>
  <si>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</si>
  <si>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</si>
  <si>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</si>
  <si>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</si>
  <si>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</si>
  <si>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</si>
  <si>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</si>
  <si>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</si>
  <si>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</si>
  <si>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</si>
  <si>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</si>
  <si>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</si>
  <si>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</si>
  <si>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</si>
  <si>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</si>
  <si>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</si>
  <si>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</si>
  <si>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</si>
  <si>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</si>
  <si>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</si>
  <si>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</si>
  <si>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</si>
  <si>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</si>
  <si>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</si>
  <si>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</si>
  <si>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</si>
  <si>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</si>
  <si>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</si>
  <si>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</si>
  <si>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</si>
  <si>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</si>
  <si>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</si>
  <si>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</si>
  <si>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</si>
  <si>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</si>
  <si>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</si>
  <si>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</si>
  <si>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</si>
  <si>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</si>
  <si>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</si>
  <si>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</si>
  <si>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</si>
  <si>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</si>
  <si>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</si>
  <si>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</si>
  <si>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</si>
  <si>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</si>
  <si>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</si>
  <si>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</si>
  <si>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</si>
  <si>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</si>
  <si>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</si>
  <si>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</si>
  <si>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</si>
  <si>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</si>
  <si>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</si>
  <si>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</si>
  <si>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</si>
  <si>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</si>
  <si>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</si>
  <si>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</si>
  <si>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</si>
  <si>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</si>
  <si>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</si>
  <si>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</si>
  <si>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</si>
  <si>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</si>
  <si>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</si>
  <si>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</si>
  <si>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</si>
  <si>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</si>
  <si>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</si>
  <si>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</si>
  <si>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</si>
  <si>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</si>
  <si>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</si>
  <si>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</si>
  <si>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</si>
  <si>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</si>
  <si>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</si>
  <si>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</si>
  <si>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</si>
  <si>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</si>
  <si>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</si>
  <si>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</si>
  <si>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</si>
  <si>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</si>
  <si>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</si>
  <si>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</si>
  <si>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</si>
  <si>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</si>
  <si>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</si>
  <si>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</si>
  <si>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</si>
  <si>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</si>
  <si>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</si>
  <si>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</si>
  <si>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</si>
  <si>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</si>
  <si>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</si>
  <si>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</si>
  <si>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</si>
  <si>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</si>
  <si>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</si>
  <si>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</si>
  <si>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</si>
  <si>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</si>
  <si>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</si>
  <si>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</si>
  <si>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</si>
  <si>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</si>
  <si>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</si>
  <si>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</si>
  <si>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</si>
  <si>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</si>
  <si>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</si>
  <si>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</si>
  <si>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</si>
  <si>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</si>
  <si>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</si>
  <si>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</si>
  <si>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</si>
  <si>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</si>
  <si>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</si>
  <si>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</si>
  <si>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</si>
  <si>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</si>
  <si>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</si>
  <si>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</si>
  <si>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</si>
  <si>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</si>
  <si>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</si>
  <si>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</si>
  <si>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</si>
  <si>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</si>
  <si>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</si>
  <si>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</si>
  <si>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</si>
  <si>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</si>
  <si>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</si>
  <si>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</si>
  <si>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</si>
  <si>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</si>
  <si>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</si>
  <si>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</si>
  <si>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</si>
  <si>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</si>
  <si>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</si>
  <si>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</si>
  <si>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</si>
  <si>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</si>
  <si>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</si>
  <si>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</si>
  <si>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</si>
  <si>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</si>
  <si>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</si>
  <si>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</si>
  <si>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</si>
  <si>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</si>
  <si>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</si>
  <si>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</si>
  <si>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</si>
  <si>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</si>
  <si>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</si>
  <si>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</si>
  <si>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</si>
  <si>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</si>
  <si>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</si>
  <si>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</si>
  <si>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</si>
  <si>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</si>
  <si>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</si>
  <si>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</si>
  <si>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</si>
  <si>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</si>
  <si>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</si>
  <si>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</si>
  <si>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</si>
  <si>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</si>
  <si>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</si>
  <si>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</si>
  <si>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</si>
  <si>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</si>
  <si>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</si>
  <si>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</si>
  <si>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</si>
  <si>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</si>
  <si>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</si>
  <si>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</si>
  <si>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</si>
  <si>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</si>
  <si>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</si>
  <si>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</si>
  <si>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</si>
  <si>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</si>
  <si>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</si>
  <si>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</si>
  <si>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</si>
  <si>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</si>
  <si>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</si>
  <si>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</si>
  <si>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</si>
  <si>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</si>
  <si>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</si>
  <si>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</si>
  <si>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</si>
  <si>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</si>
  <si>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</si>
  <si>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</si>
  <si>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</si>
  <si>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</si>
  <si>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</si>
  <si>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</si>
  <si>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</si>
  <si>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</si>
  <si>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</si>
  <si>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</si>
  <si>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</si>
  <si>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</si>
  <si>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</si>
  <si>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</si>
  <si>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</si>
  <si>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</si>
  <si>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</si>
  <si>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</si>
  <si>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</si>
  <si>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</si>
  <si>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</si>
  <si>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</si>
  <si>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</si>
  <si>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</si>
  <si>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</si>
  <si>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</si>
  <si>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</si>
  <si>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</si>
  <si>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</si>
  <si>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</si>
  <si>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</si>
  <si>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</si>
  <si>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</si>
  <si>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</si>
  <si>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</si>
  <si>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</si>
  <si>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</si>
  <si>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</si>
  <si>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</si>
  <si>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</si>
  <si>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</si>
  <si>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</si>
  <si>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</si>
  <si>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</si>
  <si>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</si>
  <si>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</si>
  <si>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</si>
  <si>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</si>
  <si>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</si>
  <si>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</si>
  <si>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</si>
  <si>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</si>
  <si>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</si>
  <si>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</si>
  <si>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</si>
  <si>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</si>
  <si>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</si>
  <si>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</si>
  <si>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</si>
  <si>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</si>
  <si>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</si>
  <si>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</si>
  <si>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</si>
  <si>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</si>
  <si>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</si>
  <si>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</si>
  <si>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</si>
  <si>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</si>
  <si>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</si>
  <si>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</si>
  <si>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</si>
  <si>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</si>
  <si>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</si>
  <si>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</si>
  <si>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</si>
  <si>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</si>
  <si>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</si>
  <si>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</si>
  <si>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</si>
  <si>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</si>
  <si>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</si>
  <si>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</si>
  <si>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</si>
  <si>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</si>
  <si>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</si>
  <si>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</si>
  <si>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</si>
  <si>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</si>
  <si>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</si>
  <si>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</si>
  <si>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</si>
  <si>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</si>
  <si>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</si>
  <si>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</si>
  <si>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</si>
  <si>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</si>
  <si>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</si>
  <si>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</si>
  <si>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</si>
  <si>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</si>
  <si>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</si>
  <si>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</si>
  <si>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</si>
  <si>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</si>
  <si>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</si>
  <si>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</si>
  <si>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</si>
  <si>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</si>
  <si>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</si>
  <si>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</si>
  <si>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</si>
  <si>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</si>
  <si>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</si>
  <si>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</si>
  <si>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</si>
  <si>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</si>
  <si>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</si>
  <si>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</si>
  <si>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</si>
  <si>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</si>
  <si>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</si>
  <si>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</si>
  <si>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</si>
  <si>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</si>
  <si>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</si>
  <si>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</si>
  <si>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</si>
  <si>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</si>
  <si>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</si>
  <si>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</si>
  <si>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</si>
  <si>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</si>
  <si>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</si>
  <si>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</si>
  <si>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</si>
  <si>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</si>
  <si>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</si>
  <si>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</si>
  <si>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</si>
  <si>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</si>
  <si>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</si>
  <si>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</si>
  <si>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</si>
  <si>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</si>
  <si>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</si>
  <si>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</si>
  <si>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</si>
  <si>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</si>
  <si>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</si>
  <si>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</si>
  <si>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</si>
  <si>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</si>
  <si>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</si>
  <si>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</si>
  <si>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</si>
  <si>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</si>
  <si>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</si>
  <si>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</si>
  <si>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</si>
  <si>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</si>
  <si>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</si>
  <si>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</si>
  <si>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</si>
  <si>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</si>
  <si>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</si>
  <si>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</si>
  <si>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</si>
  <si>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</si>
  <si>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</si>
  <si>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</si>
  <si>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</si>
  <si>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</si>
  <si>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</si>
  <si>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</si>
  <si>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</si>
  <si>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</si>
  <si>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</si>
  <si>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</si>
  <si>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</si>
  <si>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</si>
  <si>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</si>
  <si>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</si>
  <si>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</si>
  <si>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</si>
  <si>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</si>
  <si>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</si>
  <si>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</si>
  <si>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</si>
  <si>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</si>
  <si>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</si>
  <si>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</si>
  <si>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</si>
  <si>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</si>
  <si>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</si>
  <si>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</si>
  <si>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</si>
  <si>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</si>
  <si>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</si>
  <si>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</si>
  <si>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</si>
  <si>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</si>
  <si>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</si>
  <si>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</si>
  <si>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</si>
  <si>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</si>
  <si>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</si>
  <si>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</si>
  <si>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</si>
  <si>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</si>
  <si>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</si>
  <si>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</si>
  <si>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</si>
  <si>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</si>
  <si>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</si>
  <si>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</si>
  <si>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</si>
  <si>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</si>
  <si>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</si>
  <si>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</si>
  <si>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</si>
  <si>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</si>
  <si>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</si>
  <si>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</si>
  <si>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</si>
  <si>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</si>
  <si>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</si>
  <si>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</si>
  <si>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</si>
  <si>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</si>
  <si>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</si>
  <si>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</si>
  <si>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</si>
  <si>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</si>
  <si>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</si>
  <si>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</si>
  <si>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</si>
  <si>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</si>
  <si>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</si>
  <si>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</si>
  <si>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</si>
  <si>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</si>
  <si>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</si>
  <si>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</si>
  <si>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</si>
  <si>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</si>
  <si>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</si>
  <si>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</si>
  <si>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</si>
  <si>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</si>
  <si>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</si>
  <si>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</si>
  <si>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</si>
  <si>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</si>
  <si>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</si>
  <si>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</si>
  <si>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</si>
  <si>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</si>
  <si>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</si>
  <si>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</si>
  <si>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</si>
  <si>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</si>
  <si>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</si>
  <si>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</si>
  <si>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</si>
  <si>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</si>
  <si>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</si>
  <si>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</si>
  <si>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</si>
  <si>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</si>
  <si>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</si>
  <si>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</si>
  <si>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</si>
  <si>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</si>
  <si>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</si>
  <si>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</si>
  <si>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</si>
  <si>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</si>
  <si>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</si>
  <si>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</si>
  <si>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</si>
  <si>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</si>
  <si>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</si>
  <si>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</si>
  <si>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</si>
  <si>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</si>
  <si>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</si>
  <si>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</si>
  <si>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</si>
  <si>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</si>
  <si>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</si>
  <si>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</si>
  <si>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</si>
  <si>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</si>
  <si>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</si>
  <si>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</si>
  <si>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</si>
  <si>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</si>
  <si>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</si>
  <si>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</si>
  <si>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</si>
  <si>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</si>
  <si>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</si>
  <si>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</si>
  <si>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</si>
  <si>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</si>
  <si>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</si>
  <si>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</si>
  <si>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</si>
  <si>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</si>
  <si>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</si>
  <si>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</si>
  <si>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</si>
  <si>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</si>
  <si>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</si>
  <si>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</si>
  <si>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</si>
  <si>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</si>
  <si>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</si>
  <si>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</si>
  <si>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</si>
  <si>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</si>
  <si>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</si>
  <si>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</si>
  <si>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</si>
  <si>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</si>
  <si>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</si>
  <si>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</si>
  <si>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</si>
  <si>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</si>
  <si>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</si>
  <si>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</si>
  <si>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</si>
  <si>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</si>
  <si>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</si>
  <si>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</si>
  <si>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</si>
  <si>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</si>
  <si>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</si>
  <si>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</si>
  <si>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</si>
  <si>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</si>
  <si>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</si>
  <si>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</si>
  <si>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</si>
  <si>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</si>
  <si>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</si>
  <si>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</si>
  <si>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</si>
  <si>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</si>
  <si>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</si>
  <si>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</si>
  <si>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</si>
  <si>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</si>
  <si>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</si>
  <si>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</si>
  <si>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</si>
  <si>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</si>
  <si>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</si>
  <si>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</si>
  <si>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</si>
  <si>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</si>
  <si>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</si>
  <si>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</si>
  <si>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</si>
  <si>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</si>
  <si>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</si>
  <si>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</si>
  <si>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</si>
  <si>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</si>
  <si>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</si>
  <si>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</si>
  <si>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</si>
  <si>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</si>
  <si>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</si>
  <si>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</si>
  <si>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</si>
  <si>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</si>
  <si>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</si>
  <si>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</si>
  <si>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</si>
  <si>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</si>
  <si>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</si>
  <si>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</si>
  <si>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</si>
  <si>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</si>
  <si>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</si>
  <si>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</si>
  <si>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</si>
  <si>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</si>
  <si>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</si>
  <si>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</si>
  <si>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</si>
  <si>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</si>
  <si>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</si>
  <si>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</si>
  <si>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</si>
  <si>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</si>
  <si>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</si>
  <si>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</si>
  <si>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</si>
  <si>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</si>
  <si>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</si>
  <si>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</si>
  <si>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</si>
  <si>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</si>
  <si>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</si>
  <si>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</si>
  <si>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</si>
  <si>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</si>
  <si>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</si>
  <si>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</si>
  <si>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</si>
  <si>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</si>
  <si>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</si>
  <si>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</si>
  <si>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</si>
  <si>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</si>
  <si>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</si>
  <si>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</si>
  <si>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</si>
  <si>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</si>
  <si>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</si>
  <si>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</si>
  <si>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</si>
  <si>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</si>
  <si>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</si>
  <si>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</si>
  <si>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</si>
  <si>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</si>
  <si>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</si>
  <si>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</si>
  <si>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</si>
  <si>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</si>
  <si>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</si>
  <si>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</si>
  <si>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</si>
  <si>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</si>
  <si>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</si>
  <si>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</si>
  <si>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</si>
  <si>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</si>
  <si>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</si>
  <si>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</si>
  <si>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</si>
  <si>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</si>
  <si>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</si>
  <si>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</si>
  <si>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</si>
  <si>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</si>
  <si>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</si>
  <si>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</si>
  <si>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</si>
  <si>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</si>
  <si>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</si>
  <si>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</si>
  <si>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</si>
  <si>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</si>
  <si>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</si>
  <si>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</si>
  <si>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</si>
  <si>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</si>
  <si>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</si>
  <si>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</si>
  <si>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</si>
  <si>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</si>
  <si>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</si>
  <si>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</si>
  <si>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</si>
  <si>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</si>
  <si>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</si>
  <si>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</si>
  <si>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</si>
  <si>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</si>
  <si>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</si>
  <si>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</si>
  <si>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</si>
  <si>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</si>
  <si>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</si>
  <si>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</si>
  <si>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</si>
  <si>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</si>
  <si>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</si>
  <si>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</si>
  <si>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</si>
  <si>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</si>
  <si>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</si>
  <si>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</si>
  <si>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</si>
  <si>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</si>
  <si>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</si>
  <si>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</si>
  <si>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</si>
  <si>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</si>
  <si>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</si>
  <si>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</si>
  <si>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</si>
  <si>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</si>
  <si>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</si>
  <si>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</si>
  <si>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</si>
  <si>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</si>
  <si>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</si>
  <si>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</si>
  <si>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</si>
  <si>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</si>
  <si>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</si>
  <si>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</si>
  <si>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</si>
  <si>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</si>
  <si>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</si>
  <si>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</si>
  <si>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</si>
  <si>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</si>
  <si>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</si>
  <si>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</si>
  <si>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</si>
  <si>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</si>
  <si>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</si>
  <si>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</si>
  <si>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</si>
  <si>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</si>
  <si>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</si>
  <si>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</si>
  <si>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</si>
  <si>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</si>
  <si>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</si>
  <si>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</si>
  <si>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</si>
  <si>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</si>
  <si>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</si>
  <si>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</si>
  <si>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</si>
  <si>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</si>
  <si>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</si>
  <si>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</si>
  <si>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</si>
  <si>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</si>
  <si>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</si>
  <si>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</si>
  <si>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</si>
  <si>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</si>
  <si>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</si>
  <si>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</si>
  <si>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</si>
  <si>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</si>
  <si>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</si>
  <si>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</si>
  <si>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</si>
  <si>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</si>
  <si>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</si>
  <si>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</si>
  <si>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</si>
  <si>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</si>
  <si>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</si>
  <si>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</si>
  <si>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</si>
  <si>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</si>
  <si>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</si>
  <si>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</si>
  <si>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</si>
  <si>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</si>
  <si>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</si>
  <si>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</si>
  <si>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</si>
  <si>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</si>
  <si>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</si>
  <si>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</si>
  <si>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</si>
  <si>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</si>
  <si>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</si>
  <si>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</si>
  <si>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</si>
  <si>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</si>
  <si>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</si>
  <si>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</si>
  <si>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</si>
  <si>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</si>
  <si>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</si>
  <si>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</si>
  <si>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</si>
  <si>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</si>
  <si>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</si>
  <si>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</si>
  <si>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</si>
  <si>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</si>
  <si>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</si>
  <si>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</si>
  <si>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</si>
  <si>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</si>
  <si>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</si>
  <si>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</si>
  <si>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</si>
  <si>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</si>
  <si>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</si>
  <si>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</si>
  <si>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</si>
  <si>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</si>
  <si>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</si>
  <si>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</si>
  <si>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</si>
  <si>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</si>
  <si>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</si>
  <si>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</si>
  <si>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</si>
  <si>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</si>
  <si>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</si>
  <si>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</si>
  <si>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</si>
  <si>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</si>
  <si>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</si>
  <si>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</si>
  <si>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</si>
  <si>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</si>
  <si>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</si>
  <si>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</si>
  <si>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</si>
  <si>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</si>
  <si>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</si>
  <si>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</si>
  <si>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</si>
  <si>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</si>
  <si>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</si>
  <si>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</si>
  <si>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</si>
  <si>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</si>
  <si>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</si>
  <si>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</si>
  <si>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</si>
  <si>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</si>
  <si>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</si>
  <si>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</si>
  <si>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</si>
  <si>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</si>
  <si>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</si>
  <si>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</si>
  <si>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</si>
  <si>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</si>
  <si>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</si>
  <si>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</si>
  <si>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</si>
  <si>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</si>
  <si>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</si>
  <si>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</si>
  <si>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</si>
  <si>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</si>
  <si>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</si>
  <si>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</si>
  <si>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</si>
  <si>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</si>
  <si>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</si>
  <si>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</si>
  <si>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</si>
  <si>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</si>
  <si>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</si>
  <si>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</si>
  <si>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</si>
  <si>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</si>
  <si>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</si>
  <si>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</si>
  <si>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</si>
  <si>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</si>
  <si>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</si>
  <si>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</si>
  <si>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</si>
  <si>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</si>
  <si>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</si>
  <si>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</si>
  <si>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</si>
  <si>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</si>
  <si>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</si>
  <si>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</si>
  <si>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</si>
  <si>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</si>
  <si>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</si>
  <si>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</si>
  <si>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</si>
  <si>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</si>
  <si>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</si>
  <si>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</si>
  <si>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</si>
  <si>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</si>
  <si>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</si>
  <si>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</si>
  <si>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</si>
  <si>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</si>
  <si>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</si>
  <si>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</si>
  <si>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</si>
  <si>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</si>
  <si>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</si>
  <si>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</si>
  <si>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</si>
  <si>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</si>
  <si>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</si>
  <si>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</si>
  <si>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</si>
  <si>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</si>
  <si>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</si>
  <si>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</si>
  <si>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</si>
  <si>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</si>
  <si>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</si>
  <si>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</si>
  <si>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</si>
  <si>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</si>
  <si>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</si>
  <si>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</si>
  <si>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</si>
  <si>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</si>
  <si>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</si>
  <si>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</si>
  <si>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</si>
  <si>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</si>
  <si>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</si>
  <si>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</si>
  <si>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</si>
  <si>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</si>
  <si>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</si>
  <si>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</si>
  <si>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</si>
  <si>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</si>
  <si>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</si>
  <si>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</si>
  <si>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</si>
  <si>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</si>
  <si>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</si>
  <si>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</si>
  <si>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</si>
  <si>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</si>
  <si>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</si>
  <si>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</si>
  <si>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</si>
  <si>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</si>
  <si>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</si>
  <si>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</si>
  <si>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</si>
  <si>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</si>
  <si>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</si>
  <si>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</si>
  <si>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</si>
  <si>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</si>
  <si>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</si>
  <si>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</si>
  <si>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</si>
  <si>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</si>
  <si>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</si>
  <si>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</si>
  <si>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</si>
  <si>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</si>
  <si>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</si>
  <si>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</si>
  <si>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</si>
  <si>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</si>
  <si>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</si>
  <si>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</si>
  <si>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</si>
  <si>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</si>
  <si>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</si>
  <si>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</si>
  <si>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</si>
  <si>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</si>
  <si>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</si>
  <si>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</si>
  <si>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</si>
  <si>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</si>
  <si>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</si>
  <si>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</si>
  <si>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</si>
  <si>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</si>
  <si>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</si>
  <si>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</si>
  <si>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</si>
  <si>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</si>
  <si>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</si>
  <si>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</si>
  <si>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</si>
  <si>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</si>
  <si>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</si>
  <si>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</si>
  <si>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</si>
  <si>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</si>
  <si>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</si>
  <si>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</si>
  <si>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</si>
  <si>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</si>
  <si>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</si>
  <si>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</si>
  <si>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</si>
  <si>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</si>
  <si>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</si>
  <si>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</si>
  <si>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</si>
  <si>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</si>
  <si>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</si>
  <si>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</si>
  <si>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</si>
  <si>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</si>
  <si>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</si>
  <si>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</si>
  <si>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</si>
  <si>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</si>
  <si>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</si>
  <si>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</si>
  <si>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</si>
  <si>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</si>
  <si>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</si>
  <si>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</si>
  <si>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</si>
  <si>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</si>
  <si>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</si>
  <si>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</si>
  <si>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</si>
  <si>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</si>
  <si>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</si>
  <si>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</si>
  <si>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</si>
  <si>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</si>
  <si>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</si>
  <si>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</si>
  <si>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</si>
  <si>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</si>
  <si>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</si>
  <si>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</si>
  <si>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</si>
  <si>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</si>
  <si>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</si>
  <si>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</si>
  <si>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</si>
  <si>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</si>
  <si>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</si>
  <si>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</si>
  <si>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</si>
  <si>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</si>
  <si>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</si>
  <si>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</si>
  <si>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</si>
  <si>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</si>
  <si>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</si>
  <si>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</si>
  <si>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</si>
  <si>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</si>
  <si>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</si>
  <si>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</si>
  <si>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</si>
  <si>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</si>
  <si>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</si>
  <si>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</si>
  <si>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</si>
  <si>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</si>
  <si>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</si>
  <si>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</si>
  <si>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</si>
  <si>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</si>
  <si>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</si>
  <si>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</si>
  <si>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</si>
  <si>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</si>
  <si>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</si>
  <si>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</si>
  <si>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</si>
  <si>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</si>
  <si>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</si>
  <si>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</si>
  <si>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</si>
  <si>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</si>
  <si>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</si>
  <si>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</si>
  <si>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</si>
  <si>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</si>
  <si>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</si>
  <si>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</si>
  <si>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</si>
  <si>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</si>
  <si>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</si>
  <si>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</si>
  <si>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</si>
  <si>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</si>
  <si>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</si>
  <si>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</si>
  <si>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</si>
  <si>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</si>
  <si>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</si>
  <si>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</si>
  <si>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</si>
  <si>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</si>
  <si>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</si>
  <si>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</si>
  <si>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</si>
  <si>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</si>
  <si>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</si>
  <si>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</si>
  <si>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</si>
  <si>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</si>
  <si>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</si>
  <si>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</si>
  <si>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</si>
  <si>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</si>
  <si>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</si>
  <si>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</si>
  <si>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</si>
  <si>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</si>
  <si>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</si>
  <si>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</si>
  <si>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</si>
  <si>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</si>
  <si>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</si>
  <si>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</si>
  <si>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</si>
  <si>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</si>
  <si>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</si>
  <si>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</si>
  <si>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</si>
  <si>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</si>
  <si>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</si>
  <si>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</si>
  <si>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</si>
  <si>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</si>
  <si>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</si>
  <si>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</si>
  <si>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</si>
  <si>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</si>
  <si>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</si>
  <si>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</si>
  <si>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</si>
  <si>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</si>
  <si>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</si>
  <si>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</si>
  <si>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</si>
  <si>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</si>
  <si>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</si>
  <si>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</si>
  <si>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</si>
  <si>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</si>
  <si>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</si>
  <si>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</si>
  <si>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</si>
  <si>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</si>
  <si>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</si>
  <si>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</si>
  <si>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</si>
  <si>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</si>
  <si>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</si>
  <si>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</si>
  <si>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</si>
  <si>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</si>
  <si>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</si>
  <si>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</si>
  <si>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</si>
  <si>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</si>
  <si>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</si>
  <si>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</si>
  <si>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</si>
  <si>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</si>
  <si>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</si>
  <si>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</si>
  <si>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</si>
  <si>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</si>
  <si>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</si>
  <si>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</si>
  <si>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</si>
  <si>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</si>
  <si>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</si>
  <si>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</si>
  <si>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</si>
  <si>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</si>
  <si>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</si>
  <si>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</si>
  <si>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</si>
  <si>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</si>
  <si>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</si>
  <si>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</si>
  <si>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</si>
  <si>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</si>
  <si>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</si>
  <si>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</si>
  <si>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</si>
  <si>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</si>
  <si>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</si>
  <si>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</si>
  <si>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</si>
  <si>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</si>
  <si>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</si>
  <si>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</si>
  <si>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</si>
  <si>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</si>
  <si>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</si>
  <si>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</si>
  <si>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</si>
  <si>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</si>
  <si>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</si>
  <si>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</si>
  <si>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</si>
  <si>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</si>
  <si>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</si>
  <si>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</si>
  <si>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</si>
  <si>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</si>
  <si>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</si>
  <si>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</si>
  <si>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</si>
  <si>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</si>
  <si>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</si>
  <si>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</si>
  <si>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</si>
  <si>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</si>
  <si>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</si>
  <si>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</si>
  <si>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</si>
  <si>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</si>
  <si>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</si>
  <si>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</si>
  <si>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</si>
  <si>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</si>
  <si>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</si>
  <si>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</si>
  <si>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</si>
  <si>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</si>
  <si>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</si>
  <si>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</si>
  <si>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</si>
  <si>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</si>
  <si>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</si>
  <si>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</si>
  <si>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</si>
  <si>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</si>
  <si>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</si>
  <si>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</si>
  <si>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</si>
  <si>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</si>
  <si>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</si>
  <si>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</si>
  <si>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</si>
  <si>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</si>
  <si>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</si>
  <si>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</si>
  <si>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</si>
  <si>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</si>
  <si>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</si>
  <si>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</si>
  <si>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</si>
  <si>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</si>
  <si>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</si>
  <si>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</si>
  <si>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</si>
  <si>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</si>
  <si>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</si>
  <si>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</si>
  <si>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</si>
  <si>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</si>
  <si>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</si>
  <si>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</si>
  <si>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</si>
  <si>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</si>
  <si>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</si>
  <si>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</si>
  <si>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</si>
  <si>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</si>
  <si>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</si>
  <si>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</si>
  <si>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</si>
  <si>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</si>
  <si>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</si>
  <si>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</si>
  <si>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</si>
  <si>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</si>
  <si>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</si>
  <si>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</si>
  <si>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</si>
  <si>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</si>
  <si>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</si>
  <si>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</si>
  <si>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</si>
  <si>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</si>
  <si>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</si>
  <si>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</si>
  <si>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</si>
  <si>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</si>
  <si>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</si>
  <si>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</si>
  <si>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</si>
  <si>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</si>
  <si>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</si>
  <si>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</si>
  <si>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</si>
  <si>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</si>
  <si>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</si>
  <si>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</si>
  <si>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</si>
  <si>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</si>
  <si>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</si>
  <si>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</si>
  <si>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</si>
  <si>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</si>
  <si>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</si>
  <si>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</si>
  <si>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</si>
  <si>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</si>
  <si>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</si>
  <si>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</si>
  <si>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</si>
  <si>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</si>
  <si>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</si>
  <si>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</si>
  <si>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</si>
  <si>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</si>
  <si>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</si>
  <si>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</si>
  <si>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</si>
  <si>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</si>
  <si>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</si>
  <si>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</si>
  <si>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</si>
  <si>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</si>
  <si>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</si>
  <si>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</si>
  <si>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</si>
  <si>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</si>
  <si>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</si>
  <si>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</si>
  <si>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</si>
  <si>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</si>
  <si>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</si>
  <si>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</si>
  <si>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</si>
  <si>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</si>
  <si>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</si>
  <si>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</si>
  <si>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</si>
  <si>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</si>
  <si>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</si>
  <si>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</si>
  <si>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</si>
  <si>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</si>
  <si>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</si>
  <si>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</si>
  <si>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</si>
  <si>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</si>
  <si>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</si>
  <si>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</si>
  <si>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</si>
  <si>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</si>
  <si>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</si>
  <si>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</si>
  <si>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</si>
  <si>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</si>
  <si>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</si>
  <si>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</si>
  <si>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</si>
  <si>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</si>
  <si>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</si>
  <si>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</si>
  <si>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</si>
  <si>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</si>
  <si>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</si>
  <si>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</si>
  <si>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</si>
  <si>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</si>
  <si>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</si>
  <si>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</si>
  <si>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</si>
  <si>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</si>
  <si>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</si>
  <si>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</si>
  <si>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</si>
  <si>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</si>
  <si>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</si>
  <si>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</si>
  <si>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</si>
  <si>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</si>
  <si>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</si>
  <si>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</si>
  <si>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</si>
  <si>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</si>
  <si>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</si>
  <si>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</si>
  <si>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</si>
  <si>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</si>
  <si>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</si>
  <si>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</si>
  <si>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</si>
  <si>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</si>
  <si>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</si>
  <si>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</si>
  <si>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</si>
  <si>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</si>
  <si>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</si>
  <si>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</si>
  <si>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</si>
  <si>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</si>
  <si>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</si>
  <si>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</si>
  <si>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</si>
  <si>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</si>
  <si>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</si>
  <si>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</si>
  <si>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</si>
  <si>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</si>
  <si>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</si>
  <si>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</si>
  <si>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</si>
  <si>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</si>
  <si>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</si>
  <si>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</si>
  <si>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</si>
  <si>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</si>
  <si>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</si>
  <si>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</si>
  <si>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</si>
  <si>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</si>
  <si>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</si>
  <si>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</si>
  <si>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</si>
  <si>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</si>
  <si>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</si>
  <si>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</si>
  <si>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</si>
  <si>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</si>
  <si>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</si>
  <si>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</si>
  <si>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</si>
  <si>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</si>
  <si>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</si>
  <si>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</si>
  <si>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</si>
  <si>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</si>
  <si>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</si>
  <si>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</si>
  <si>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</si>
  <si>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</si>
  <si>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</si>
  <si>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</si>
  <si>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</si>
  <si>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</si>
  <si>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</si>
  <si>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</si>
  <si>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</si>
  <si>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</si>
  <si>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</si>
  <si>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</si>
  <si>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</si>
  <si>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</si>
  <si>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</si>
  <si>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</si>
  <si>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</si>
  <si>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</si>
  <si>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</si>
  <si>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</si>
  <si>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</si>
  <si>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</si>
  <si>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</si>
  <si>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</si>
  <si>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</si>
  <si>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</si>
  <si>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</si>
  <si>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</si>
  <si>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</si>
  <si>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</si>
  <si>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</si>
  <si>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</si>
  <si>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</si>
  <si>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</si>
  <si>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</si>
  <si>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</si>
  <si>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</si>
  <si>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</si>
  <si>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</si>
  <si>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</si>
  <si>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</si>
  <si>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</si>
  <si>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</si>
  <si>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</si>
  <si>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</si>
  <si>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</si>
  <si>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</si>
  <si>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</si>
  <si>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</si>
  <si>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</si>
  <si>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</si>
  <si>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</si>
  <si>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</si>
  <si>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</si>
  <si>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</si>
  <si>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</si>
  <si>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</si>
  <si>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</si>
  <si>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</si>
  <si>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</si>
  <si>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</si>
  <si>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</si>
  <si>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</si>
  <si>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</si>
  <si>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</si>
  <si>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</si>
  <si>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</si>
  <si>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</si>
  <si>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</si>
  <si>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</si>
  <si>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</si>
  <si>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</si>
  <si>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</si>
  <si>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</si>
  <si>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</si>
  <si>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</si>
  <si>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</si>
  <si>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</si>
  <si>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</si>
  <si>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</si>
  <si>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</si>
  <si>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</si>
  <si>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</si>
  <si>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</si>
  <si>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</si>
  <si>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</si>
  <si>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</si>
  <si>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</si>
  <si>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</si>
  <si>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</si>
  <si>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</si>
  <si>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</si>
  <si>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</si>
  <si>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</si>
  <si>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</si>
  <si>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</si>
  <si>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</si>
  <si>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</si>
  <si>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</si>
  <si>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</si>
  <si>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</si>
  <si>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</si>
  <si>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</si>
  <si>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</si>
  <si>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</si>
  <si>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</si>
  <si>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</si>
  <si>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</si>
  <si>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</si>
  <si>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</si>
  <si>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</si>
  <si>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</si>
  <si>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</si>
  <si>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</si>
  <si>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</si>
  <si>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</si>
  <si>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</si>
  <si>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</si>
  <si>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</si>
  <si>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</si>
  <si>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</si>
  <si>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</si>
  <si>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</si>
  <si>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</si>
  <si>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</si>
  <si>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</si>
  <si>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</si>
  <si>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</si>
  <si>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</si>
  <si>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</si>
  <si>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</si>
  <si>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</si>
  <si>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</si>
  <si>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</si>
  <si>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</si>
  <si>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</si>
  <si>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</si>
  <si>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</si>
  <si>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</si>
  <si>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</si>
  <si>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</si>
  <si>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</si>
  <si>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</si>
  <si>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</si>
  <si>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</si>
  <si>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</si>
  <si>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</si>
  <si>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</si>
  <si>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</si>
  <si>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</si>
  <si>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</si>
  <si>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</si>
  <si>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</si>
  <si>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</si>
  <si>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</si>
  <si>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</si>
  <si>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</si>
  <si>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</si>
  <si>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</si>
  <si>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</si>
  <si>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</si>
  <si>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</si>
  <si>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</si>
  <si>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</si>
  <si>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</si>
  <si>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</si>
  <si>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</si>
  <si>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</si>
  <si>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</si>
  <si>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</si>
  <si>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</si>
  <si>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</si>
  <si>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</si>
  <si>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</si>
  <si>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</si>
  <si>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</si>
  <si>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</si>
  <si>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</si>
  <si>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</si>
  <si>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</si>
  <si>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</si>
  <si>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</si>
  <si>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</si>
  <si>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</si>
  <si>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</si>
  <si>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</si>
  <si>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</si>
  <si>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</si>
  <si>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</si>
  <si>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</si>
  <si>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</si>
  <si>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</si>
  <si>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</si>
  <si>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</si>
  <si>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</si>
  <si>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</si>
  <si>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</si>
  <si>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</si>
  <si>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</si>
  <si>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</si>
  <si>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</si>
  <si>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</si>
  <si>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</si>
  <si>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</si>
  <si>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</si>
  <si>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</si>
  <si>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</si>
  <si>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</si>
  <si>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</si>
  <si>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</si>
  <si>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</si>
  <si>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</si>
  <si>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</si>
  <si>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</si>
  <si>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</si>
  <si>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</si>
  <si>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</si>
  <si>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</si>
  <si>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</si>
  <si>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</si>
  <si>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</si>
  <si>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</si>
  <si>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</si>
  <si>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</si>
  <si>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</si>
  <si>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</si>
  <si>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</si>
  <si>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</si>
  <si>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</si>
  <si>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</si>
  <si>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</si>
  <si>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</si>
  <si>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</si>
  <si>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</si>
  <si>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</si>
  <si>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</si>
  <si>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</si>
  <si>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</si>
  <si>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</si>
  <si>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</si>
  <si>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</si>
  <si>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</si>
  <si>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</si>
  <si>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</si>
  <si>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</si>
  <si>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</si>
  <si>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</si>
  <si>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</si>
  <si>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</si>
  <si>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</si>
  <si>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</si>
  <si>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</si>
  <si>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</si>
  <si>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</si>
  <si>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</si>
  <si>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</si>
  <si>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</si>
  <si>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</si>
  <si>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</si>
  <si>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</si>
  <si>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</si>
  <si>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</si>
  <si>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</si>
  <si>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</si>
  <si>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</si>
  <si>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</si>
  <si>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</si>
  <si>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</si>
  <si>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</si>
  <si>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</si>
  <si>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</si>
  <si>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</si>
  <si>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</si>
  <si>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</si>
  <si>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</si>
  <si>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</si>
  <si>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</si>
  <si>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</si>
  <si>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</si>
  <si>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</si>
  <si>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</si>
  <si>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</si>
  <si>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</si>
  <si>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</si>
  <si>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</si>
  <si>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</si>
  <si>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</si>
  <si>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</si>
  <si>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</si>
  <si>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</si>
  <si>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</si>
  <si>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</si>
  <si>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</si>
  <si>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</si>
  <si>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</si>
  <si>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</si>
  <si>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</si>
  <si>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</si>
  <si>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</si>
  <si>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</si>
  <si>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</si>
  <si>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</si>
  <si>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</si>
  <si>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</si>
  <si>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</si>
  <si>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</si>
  <si>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</si>
  <si>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</si>
  <si>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</si>
  <si>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</si>
  <si>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</si>
  <si>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</si>
  <si>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</si>
  <si>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</si>
  <si>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</si>
  <si>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</si>
  <si>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</si>
  <si>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</si>
  <si>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</si>
  <si>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</si>
  <si>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</si>
  <si>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</si>
  <si>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</si>
  <si>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</si>
  <si>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</si>
  <si>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</si>
  <si>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</si>
  <si>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</si>
  <si>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</si>
  <si>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</si>
  <si>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</si>
  <si>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</si>
  <si>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</si>
  <si>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</si>
  <si>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</si>
  <si>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</si>
  <si>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</si>
  <si>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</si>
  <si>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</si>
  <si>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</si>
  <si>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</si>
  <si>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</si>
  <si>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</si>
  <si>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</si>
  <si>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</si>
  <si>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</si>
  <si>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</si>
  <si>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</si>
  <si>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</si>
  <si>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</si>
  <si>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</si>
  <si>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</si>
  <si>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</si>
  <si>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</si>
  <si>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</si>
  <si>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</si>
  <si>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</si>
  <si>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</si>
  <si>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</si>
  <si>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</si>
  <si>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</si>
  <si>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</si>
  <si>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</si>
  <si>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</si>
  <si>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</si>
  <si>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</si>
  <si>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</si>
  <si>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</si>
  <si>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</si>
  <si>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</si>
  <si>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</si>
  <si>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</si>
  <si>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</si>
  <si>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</si>
  <si>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</si>
  <si>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</si>
  <si>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</si>
  <si>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</si>
  <si>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</si>
  <si>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</si>
  <si>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</si>
  <si>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</si>
  <si>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</si>
  <si>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</si>
  <si>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</si>
  <si>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</si>
  <si>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</si>
  <si>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</si>
  <si>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</si>
  <si>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</si>
  <si>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</si>
  <si>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</si>
  <si>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</si>
  <si>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</si>
  <si>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</si>
  <si>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</si>
  <si>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</si>
  <si>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</si>
  <si>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</si>
  <si>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</si>
  <si>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</si>
  <si>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</si>
  <si>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</si>
  <si>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</si>
  <si>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</si>
  <si>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</si>
  <si>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</si>
  <si>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</si>
  <si>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</si>
  <si>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</si>
  <si>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</si>
  <si>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</si>
  <si>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</si>
  <si>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</si>
  <si>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</si>
  <si>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</si>
  <si>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</si>
  <si>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</si>
  <si>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</si>
  <si>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</si>
  <si>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</si>
  <si>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</si>
  <si>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</si>
  <si>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</si>
  <si>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</si>
  <si>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</si>
  <si>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</si>
  <si>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</si>
  <si>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</si>
  <si>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</si>
  <si>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</si>
  <si>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</si>
  <si>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</si>
  <si>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</si>
  <si>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</si>
  <si>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</si>
  <si>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</si>
  <si>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</si>
  <si>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</si>
  <si>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</si>
  <si>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</si>
  <si>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</si>
  <si>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</si>
  <si>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</si>
  <si>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</si>
  <si>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</si>
  <si>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</si>
  <si>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</si>
  <si>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</si>
  <si>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</si>
  <si>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</si>
  <si>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</si>
  <si>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</si>
  <si>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</si>
  <si>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</si>
  <si>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</si>
  <si>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</si>
  <si>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</si>
  <si>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</si>
  <si>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</si>
  <si>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</si>
  <si>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</si>
  <si>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</si>
  <si>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</si>
  <si>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</si>
  <si>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</si>
  <si>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</si>
  <si>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</si>
  <si>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</si>
  <si>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</si>
  <si>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</si>
  <si>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</si>
  <si>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</si>
  <si>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</si>
  <si>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</si>
  <si>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</si>
  <si>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</si>
  <si>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</si>
  <si>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</si>
  <si>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</si>
  <si>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</si>
  <si>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</si>
  <si>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</si>
  <si>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</si>
  <si>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</si>
  <si>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</si>
  <si>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</si>
  <si>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</si>
  <si>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</si>
  <si>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</si>
  <si>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</si>
  <si>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</si>
  <si>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</si>
  <si>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</si>
  <si>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</si>
  <si>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</si>
  <si>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</si>
  <si>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</si>
  <si>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</si>
  <si>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</si>
  <si>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</si>
  <si>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</si>
  <si>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</si>
  <si>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</si>
  <si>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</si>
  <si>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</si>
  <si>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</si>
  <si>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</si>
  <si>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</si>
  <si>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</si>
  <si>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</si>
  <si>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</si>
  <si>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</si>
  <si>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</si>
  <si>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</si>
  <si>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</si>
  <si>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</si>
  <si>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</si>
  <si>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</si>
  <si>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</si>
  <si>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</si>
  <si>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</si>
  <si>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</si>
  <si>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</si>
  <si>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</si>
  <si>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</si>
  <si>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</si>
  <si>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</si>
  <si>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</si>
  <si>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</si>
  <si>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</si>
  <si>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</si>
  <si>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</si>
  <si>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</si>
  <si>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</si>
  <si>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</si>
  <si>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</si>
  <si>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</si>
  <si>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</si>
  <si>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</si>
  <si>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</si>
  <si>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</si>
  <si>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</si>
  <si>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</si>
  <si>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</si>
  <si>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</si>
  <si>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</si>
  <si>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</si>
  <si>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</si>
  <si>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</si>
  <si>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</si>
  <si>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</si>
  <si>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</si>
  <si>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</si>
  <si>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</si>
  <si>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</si>
  <si>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</si>
  <si>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</si>
  <si>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</si>
  <si>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</si>
  <si>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</si>
  <si>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</si>
  <si>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</si>
  <si>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</si>
  <si>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</si>
  <si>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</si>
  <si>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</si>
  <si>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</si>
  <si>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</si>
  <si>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</si>
  <si>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</si>
  <si>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</si>
  <si>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</si>
  <si>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</si>
  <si>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</si>
  <si>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</si>
  <si>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</si>
  <si>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</si>
  <si>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</si>
  <si>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</si>
  <si>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</si>
  <si>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</si>
  <si>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</si>
  <si>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</si>
  <si>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</si>
  <si>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</si>
  <si>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</si>
  <si>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</si>
  <si>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</si>
  <si>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</si>
  <si>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</si>
  <si>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</si>
  <si>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</si>
  <si>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</si>
  <si>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</si>
  <si>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</si>
  <si>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</si>
  <si>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</si>
  <si>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</si>
  <si>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</si>
  <si>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</si>
  <si>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</si>
  <si>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</si>
  <si>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</si>
  <si>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</si>
  <si>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</si>
  <si>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</si>
  <si>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</si>
  <si>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</si>
  <si>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</si>
  <si>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</si>
  <si>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</si>
  <si>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</si>
  <si>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</si>
  <si>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</si>
  <si>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</si>
  <si>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</si>
  <si>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</si>
  <si>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</si>
  <si>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</si>
  <si>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</si>
  <si>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</si>
  <si>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</si>
  <si>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</si>
  <si>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</si>
  <si>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</si>
  <si>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</si>
  <si>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</si>
  <si>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</si>
  <si>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</si>
  <si>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</si>
  <si>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</si>
  <si>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</si>
  <si>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</si>
  <si>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</si>
  <si>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</si>
  <si>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</si>
  <si>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</si>
  <si>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</si>
  <si>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</si>
  <si>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</si>
  <si>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</si>
  <si>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</si>
  <si>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</si>
  <si>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</si>
  <si>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</si>
  <si>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</si>
  <si>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</si>
  <si>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</si>
  <si>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</si>
  <si>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</si>
  <si>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</si>
  <si>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</si>
  <si>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</si>
  <si>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</si>
  <si>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</si>
  <si>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</si>
  <si>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</si>
  <si>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</si>
  <si>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</si>
  <si>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</si>
  <si>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</si>
  <si>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</si>
  <si>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</si>
  <si>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</si>
  <si>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</si>
  <si>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</si>
  <si>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</si>
  <si>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</si>
  <si>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</si>
  <si>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</si>
  <si>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</si>
  <si>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</si>
  <si>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</si>
  <si>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</si>
  <si>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</si>
  <si>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</si>
  <si>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</si>
  <si>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</si>
  <si>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</si>
  <si>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</si>
  <si>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</si>
  <si>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</si>
  <si>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</si>
  <si>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</si>
  <si>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</si>
  <si>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</si>
  <si>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</si>
  <si>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</si>
  <si>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</si>
  <si>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</si>
  <si>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</si>
  <si>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</si>
  <si>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</si>
  <si>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</si>
  <si>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</si>
  <si>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</si>
  <si>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</si>
  <si>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</si>
  <si>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</si>
  <si>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</si>
  <si>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</si>
  <si>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</si>
  <si>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</si>
  <si>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</si>
  <si>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</si>
  <si>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</si>
  <si>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</si>
  <si>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</si>
  <si>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</si>
  <si>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</si>
  <si>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</si>
  <si>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</si>
  <si>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</si>
  <si>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</si>
  <si>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</si>
  <si>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</si>
  <si>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</si>
  <si>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</si>
  <si>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</si>
  <si>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</si>
  <si>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</si>
  <si>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</si>
  <si>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</si>
  <si>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</si>
  <si>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</si>
  <si>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</si>
  <si>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</si>
  <si>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</si>
  <si>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</si>
  <si>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</si>
  <si>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</si>
  <si>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</si>
  <si>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</si>
  <si>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</si>
  <si>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</si>
  <si>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</si>
  <si>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</si>
  <si>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</si>
  <si>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</si>
  <si>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</si>
  <si>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</si>
  <si>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</si>
  <si>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</si>
  <si>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</si>
  <si>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</si>
  <si>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</si>
  <si>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</si>
  <si>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</si>
  <si>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</si>
  <si>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</si>
  <si>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</si>
  <si>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</si>
  <si>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</si>
  <si>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</si>
  <si>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</si>
  <si>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</si>
  <si>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</si>
  <si>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</si>
  <si>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</si>
  <si>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</si>
  <si>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</si>
  <si>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</si>
  <si>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</si>
  <si>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</si>
  <si>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</si>
  <si>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</si>
  <si>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</si>
  <si>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</si>
  <si>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</si>
  <si>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</si>
  <si>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</si>
  <si>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</si>
  <si>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</si>
  <si>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</si>
  <si>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</si>
  <si>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</si>
  <si>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</si>
  <si>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</si>
  <si>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</si>
  <si>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</si>
  <si>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</si>
  <si>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</si>
  <si>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</si>
  <si>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</si>
  <si>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</si>
  <si>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</si>
  <si>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</si>
  <si>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</si>
  <si>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</si>
  <si>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</si>
  <si>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</si>
  <si>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</si>
  <si>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</si>
  <si>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</si>
  <si>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</si>
  <si>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</si>
  <si>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</si>
  <si>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</si>
  <si>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</si>
  <si>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</si>
  <si>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</si>
  <si>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</si>
  <si>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</si>
  <si>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</si>
  <si>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</si>
  <si>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</si>
  <si>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</si>
  <si>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</si>
  <si>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</si>
  <si>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</si>
  <si>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</si>
  <si>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</si>
  <si>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</si>
  <si>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</si>
  <si>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</si>
  <si>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</si>
  <si>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</si>
  <si>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</si>
  <si>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</si>
  <si>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</si>
  <si>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</si>
  <si>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</si>
  <si>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</si>
  <si>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</si>
  <si>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</si>
  <si>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</si>
  <si>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</si>
  <si>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</si>
  <si>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</si>
  <si>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</si>
  <si>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</si>
  <si>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</si>
  <si>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</si>
  <si>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</si>
  <si>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</si>
  <si>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</si>
  <si>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</si>
  <si>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</si>
  <si>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</si>
  <si>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</si>
  <si>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</si>
  <si>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</si>
  <si>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</si>
  <si>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</si>
  <si>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</si>
  <si>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</si>
  <si>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</si>
  <si>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</si>
  <si>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</si>
  <si>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</si>
  <si>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</si>
  <si>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</si>
  <si>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</si>
  <si>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</si>
  <si>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</si>
  <si>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</si>
  <si>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</si>
  <si>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</si>
  <si>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</si>
  <si>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</si>
  <si>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</si>
  <si>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</si>
  <si>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</si>
  <si>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</si>
  <si>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</si>
  <si>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</si>
  <si>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</si>
  <si>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</si>
  <si>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</si>
  <si>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</si>
  <si>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</si>
  <si>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</si>
  <si>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</si>
  <si>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</si>
  <si>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</si>
  <si>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</si>
  <si>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</si>
  <si>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</si>
  <si>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</si>
  <si>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</si>
  <si>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</si>
  <si>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</si>
  <si>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</si>
  <si>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</si>
  <si>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</si>
  <si>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</si>
  <si>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</si>
  <si>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</si>
  <si>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</si>
  <si>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</si>
  <si>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</si>
  <si>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</si>
  <si>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</si>
  <si>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</si>
  <si>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</si>
  <si>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</si>
  <si>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</si>
  <si>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</si>
  <si>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</si>
  <si>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</si>
  <si>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</si>
  <si>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</si>
  <si>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</si>
  <si>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</si>
  <si>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</si>
  <si>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</si>
  <si>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</si>
  <si>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</si>
  <si>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</si>
  <si>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</si>
  <si>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</si>
  <si>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</si>
  <si>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</si>
  <si>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</si>
  <si>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</si>
  <si>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</si>
  <si>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</si>
  <si>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</si>
  <si>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</si>
  <si>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</si>
  <si>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</si>
  <si>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</si>
  <si>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</si>
  <si>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</si>
  <si>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</si>
  <si>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</si>
  <si>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</si>
  <si>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</si>
  <si>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</si>
  <si>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</si>
  <si>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</si>
  <si>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</si>
  <si>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</si>
  <si>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</si>
  <si>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</si>
  <si>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</si>
  <si>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</si>
  <si>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</si>
  <si>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</si>
  <si>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</si>
  <si>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</si>
  <si>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</si>
  <si>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</si>
  <si>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</si>
  <si>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</si>
  <si>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</si>
  <si>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</si>
  <si>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</si>
  <si>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</si>
  <si>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</si>
  <si>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</si>
  <si>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</si>
  <si>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</si>
  <si>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</si>
  <si>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</si>
  <si>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</si>
  <si>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</si>
  <si>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</si>
  <si>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</si>
  <si>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</si>
  <si>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</si>
  <si>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</si>
  <si>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</si>
  <si>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</si>
  <si>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</si>
  <si>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</si>
  <si>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</si>
  <si>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</si>
  <si>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</si>
  <si>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</si>
  <si>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</si>
  <si>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</si>
  <si>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</si>
  <si>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</si>
  <si>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</si>
  <si>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</si>
  <si>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</si>
  <si>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</si>
  <si>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</si>
  <si>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</si>
  <si>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</si>
  <si>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</si>
  <si>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</si>
  <si>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</si>
  <si>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</si>
  <si>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</si>
  <si>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</si>
  <si>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</si>
  <si>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</si>
  <si>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</si>
  <si>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</si>
  <si>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</si>
  <si>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</si>
  <si>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</si>
  <si>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</si>
  <si>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</si>
  <si>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</si>
  <si>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</si>
  <si>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</si>
  <si>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</si>
  <si>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</si>
  <si>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</si>
  <si>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</si>
  <si>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</si>
  <si>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</si>
  <si>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</si>
  <si>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</si>
  <si>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</si>
  <si>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</si>
  <si>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</si>
  <si>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</si>
  <si>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</si>
  <si>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</si>
  <si>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</si>
  <si>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</si>
  <si>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</si>
  <si>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</si>
  <si>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</si>
  <si>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</si>
  <si>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</si>
  <si>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</si>
  <si>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</si>
  <si>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</si>
  <si>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</si>
  <si>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</si>
  <si>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</si>
  <si>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</si>
  <si>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</si>
  <si>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</si>
  <si>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</si>
  <si>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</si>
  <si>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</si>
  <si>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</si>
  <si>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</si>
  <si>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</si>
  <si>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</si>
  <si>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</si>
  <si>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</si>
  <si>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</si>
  <si>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</si>
  <si>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</si>
  <si>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</si>
  <si>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</si>
  <si>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</si>
  <si>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</si>
  <si>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</si>
  <si>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</si>
  <si>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</si>
  <si>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</si>
  <si>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</si>
  <si>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</si>
  <si>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</si>
  <si>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</si>
  <si>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</si>
  <si>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</si>
  <si>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</si>
  <si>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</si>
  <si>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</si>
  <si>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</si>
  <si>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</si>
  <si>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</si>
  <si>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</si>
  <si>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</si>
  <si>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</si>
  <si>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</si>
  <si>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</si>
  <si>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</si>
  <si>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</si>
  <si>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</si>
  <si>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</si>
  <si>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</si>
  <si>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</si>
  <si>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</si>
  <si>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</si>
  <si>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</si>
  <si>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</si>
  <si>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</si>
  <si>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</si>
  <si>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</si>
  <si>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</si>
  <si>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</si>
  <si>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</si>
  <si>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</si>
  <si>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</si>
  <si>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</si>
  <si>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</si>
  <si>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</si>
  <si>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</si>
  <si>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</si>
  <si>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</si>
  <si>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</si>
  <si>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</si>
  <si>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</si>
  <si>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</si>
  <si>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</si>
  <si>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</si>
  <si>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</si>
  <si>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</si>
  <si>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</si>
  <si>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</si>
  <si>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</si>
  <si>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</si>
  <si>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</si>
  <si>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</si>
  <si>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</si>
  <si>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</si>
  <si>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</si>
  <si>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</si>
  <si>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</si>
  <si>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</si>
  <si>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</si>
  <si>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</si>
  <si>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</si>
  <si>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</si>
  <si>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</si>
  <si>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</si>
  <si>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</si>
  <si>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</si>
  <si>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</si>
  <si>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</si>
  <si>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</si>
  <si>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</si>
  <si>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</si>
  <si>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</si>
  <si>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</si>
  <si>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</si>
  <si>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</si>
  <si>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</si>
  <si>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</si>
  <si>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</si>
  <si>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</si>
  <si>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</si>
  <si>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</si>
  <si>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</si>
  <si>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</si>
  <si>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</si>
  <si>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</si>
  <si>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</si>
  <si>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</si>
  <si>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</si>
  <si>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</si>
  <si>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</si>
  <si>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</si>
  <si>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</si>
  <si>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</si>
  <si>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</si>
  <si>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</si>
  <si>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</si>
  <si>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</si>
  <si>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</si>
  <si>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</si>
  <si>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</si>
  <si>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</si>
  <si>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</si>
  <si>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</si>
  <si>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</si>
  <si>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</si>
  <si>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</si>
  <si>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</si>
  <si>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</si>
  <si>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</si>
  <si>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</si>
  <si>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</si>
  <si>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</si>
  <si>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</si>
  <si>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</si>
  <si>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</si>
  <si>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</si>
  <si>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</si>
  <si>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</si>
  <si>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</si>
  <si>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</si>
  <si>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</si>
  <si>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</si>
  <si>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</si>
  <si>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</si>
  <si>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</si>
  <si>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</si>
  <si>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</si>
  <si>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</si>
  <si>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</si>
  <si>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</si>
  <si>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</si>
  <si>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</si>
  <si>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</si>
  <si>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</si>
  <si>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</si>
  <si>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</si>
  <si>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</si>
  <si>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</si>
  <si>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</si>
  <si>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</si>
  <si>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</si>
  <si>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</si>
  <si>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</si>
  <si>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</si>
  <si>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</si>
  <si>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</si>
  <si>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</si>
  <si>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</si>
  <si>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</si>
  <si>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</si>
  <si>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</si>
  <si>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</si>
  <si>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</si>
  <si>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</si>
  <si>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</si>
  <si>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</si>
  <si>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</si>
  <si>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</si>
  <si>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</si>
  <si>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</si>
  <si>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</si>
  <si>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</si>
  <si>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</si>
  <si>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</si>
  <si>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</si>
  <si>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</si>
  <si>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</si>
  <si>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</si>
  <si>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</si>
  <si>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</si>
  <si>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</si>
  <si>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</si>
  <si>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</si>
  <si>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</si>
  <si>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</si>
  <si>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</si>
  <si>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</si>
  <si>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</si>
  <si>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</si>
  <si>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</si>
  <si>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</si>
  <si>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</si>
  <si>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</si>
  <si>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</si>
  <si>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</si>
  <si>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</si>
  <si>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</si>
  <si>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</si>
  <si>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</si>
  <si>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</si>
  <si>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</si>
  <si>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</si>
  <si>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</si>
  <si>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</si>
  <si>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</si>
  <si>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</si>
  <si>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</si>
  <si>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</si>
  <si>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</si>
  <si>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</si>
  <si>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</si>
  <si>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</si>
  <si>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</si>
  <si>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</si>
  <si>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</si>
  <si>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</si>
  <si>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</si>
  <si>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</si>
  <si>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</si>
  <si>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</si>
  <si>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</si>
  <si>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</si>
  <si>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</si>
  <si>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</si>
  <si>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</si>
  <si>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</si>
  <si>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</si>
  <si>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</si>
  <si>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</si>
  <si>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</si>
  <si>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</si>
  <si>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</si>
  <si>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</si>
  <si>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</si>
  <si>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</si>
  <si>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</si>
  <si>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</si>
  <si>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</si>
  <si>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</si>
  <si>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</si>
  <si>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</si>
  <si>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</si>
  <si>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</si>
  <si>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</si>
  <si>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</si>
  <si>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</si>
  <si>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</si>
  <si>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</si>
  <si>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</si>
  <si>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</si>
  <si>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</si>
  <si>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</si>
  <si>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</si>
  <si>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</si>
  <si>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</si>
  <si>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</si>
  <si>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</si>
  <si>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</si>
  <si>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</si>
  <si>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</si>
  <si>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</si>
  <si>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</si>
  <si>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</si>
  <si>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</si>
  <si>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</si>
  <si>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</si>
  <si>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</si>
  <si>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</si>
  <si>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</si>
  <si>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</si>
  <si>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</si>
  <si>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</si>
  <si>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</si>
  <si>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</si>
  <si>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</si>
  <si>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</si>
  <si>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</si>
  <si>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</si>
  <si>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</si>
  <si>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</si>
  <si>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</si>
  <si>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</si>
  <si>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</si>
  <si>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</si>
  <si>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</si>
  <si>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</si>
  <si>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</si>
  <si>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</si>
  <si>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</si>
  <si>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</si>
  <si>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</si>
  <si>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</si>
  <si>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</si>
  <si>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</si>
  <si>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</si>
  <si>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</si>
  <si>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</si>
  <si>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</si>
  <si>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</si>
  <si>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</si>
  <si>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</si>
  <si>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</si>
  <si>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</si>
  <si>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</si>
  <si>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</si>
  <si>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</si>
  <si>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</si>
  <si>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</si>
  <si>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</si>
  <si>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</si>
  <si>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</si>
  <si>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</si>
  <si>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</si>
  <si>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</si>
  <si>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</si>
  <si>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</si>
  <si>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</si>
  <si>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</si>
  <si>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</si>
  <si>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</si>
  <si>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</si>
  <si>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</si>
  <si>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</si>
  <si>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</si>
  <si>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</si>
  <si>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</si>
  <si>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</si>
  <si>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</si>
  <si>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</si>
  <si>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</si>
  <si>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</si>
  <si>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</si>
  <si>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</si>
  <si>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</si>
  <si>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</si>
  <si>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</si>
  <si>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</si>
  <si>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</si>
  <si>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</si>
  <si>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</si>
  <si>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</si>
  <si>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</si>
  <si>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</si>
  <si>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</si>
  <si>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</si>
  <si>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</si>
  <si>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</si>
  <si>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</si>
  <si>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</si>
  <si>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</si>
  <si>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</si>
  <si>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</si>
  <si>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</si>
  <si>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</si>
  <si>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</si>
  <si>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</si>
  <si>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</si>
  <si>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</si>
  <si>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</si>
  <si>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</si>
  <si>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</si>
  <si>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</si>
  <si>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</si>
  <si>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</si>
  <si>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</si>
  <si>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</si>
  <si>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</si>
  <si>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</si>
  <si>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</si>
  <si>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</si>
  <si>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</si>
  <si>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</si>
  <si>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</si>
  <si>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</si>
  <si>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</si>
  <si>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</si>
  <si>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</si>
  <si>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</si>
  <si>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</si>
  <si>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</si>
  <si>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</si>
  <si>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</si>
  <si>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</si>
  <si>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</si>
  <si>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</si>
  <si>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</si>
  <si>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</si>
  <si>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</si>
  <si>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</si>
  <si>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</si>
  <si>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</si>
  <si>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</si>
  <si>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</si>
  <si>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</si>
  <si>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</si>
  <si>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</si>
  <si>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</si>
  <si>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</si>
  <si>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</si>
  <si>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</si>
  <si>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</si>
  <si>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</si>
  <si>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</si>
  <si>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</si>
  <si>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</si>
  <si>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</si>
  <si>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</si>
  <si>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</si>
  <si>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</si>
  <si>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</si>
  <si>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</si>
  <si>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</si>
  <si>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</si>
  <si>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</si>
  <si>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</si>
  <si>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</si>
  <si>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</si>
  <si>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</si>
  <si>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</si>
  <si>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</si>
  <si>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</si>
  <si>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</si>
  <si>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</si>
  <si>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</si>
  <si>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</si>
  <si>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</si>
  <si>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</si>
  <si>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</si>
  <si>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</si>
  <si>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</si>
  <si>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</si>
  <si>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</si>
  <si>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</si>
  <si>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</si>
  <si>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</si>
  <si>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</si>
  <si>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</si>
  <si>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</si>
  <si>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</si>
  <si>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</si>
  <si>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</si>
  <si>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</si>
  <si>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</si>
  <si>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</si>
  <si>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</si>
  <si>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</si>
  <si>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</si>
  <si>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</si>
  <si>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</si>
  <si>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</si>
  <si>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</si>
  <si>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</si>
  <si>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</si>
  <si>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</si>
  <si>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</si>
  <si>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</si>
  <si>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</si>
  <si>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</si>
  <si>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</si>
  <si>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</si>
  <si>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</si>
  <si>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</si>
  <si>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</si>
  <si>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</si>
  <si>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</si>
  <si>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</si>
  <si>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</si>
  <si>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</si>
  <si>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</si>
  <si>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</si>
  <si>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</si>
  <si>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</si>
  <si>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</si>
  <si>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</si>
  <si>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</si>
  <si>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</si>
  <si>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</si>
  <si>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</si>
  <si>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</si>
  <si>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</si>
  <si>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</si>
  <si>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</si>
  <si>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</si>
  <si>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</si>
  <si>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</si>
  <si>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</si>
  <si>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</si>
  <si>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</si>
  <si>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</si>
  <si>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</si>
  <si>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</si>
  <si>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</si>
  <si>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</si>
  <si>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</si>
  <si>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</si>
  <si>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</si>
  <si>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</si>
  <si>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</si>
  <si>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</si>
  <si>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</si>
  <si>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</si>
  <si>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</si>
  <si>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</si>
  <si>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</si>
  <si>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</si>
  <si>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</si>
  <si>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</si>
  <si>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</si>
  <si>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</si>
  <si>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</si>
  <si>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</si>
  <si>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</si>
  <si>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</si>
  <si>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</si>
  <si>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</si>
  <si>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</si>
  <si>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</si>
  <si>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</si>
  <si>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</si>
  <si>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</si>
  <si>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</si>
  <si>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</si>
  <si>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</si>
  <si>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</si>
  <si>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</si>
  <si>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</si>
  <si>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</si>
  <si>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</si>
  <si>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</si>
  <si>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</si>
  <si>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</si>
  <si>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</si>
  <si>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</si>
  <si>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</si>
  <si>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</si>
  <si>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</si>
  <si>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</si>
  <si>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</si>
  <si>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</si>
  <si>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</si>
  <si>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</si>
  <si>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</si>
  <si>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</si>
  <si>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</si>
  <si>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</si>
  <si>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</si>
  <si>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</si>
  <si>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</si>
  <si>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</si>
  <si>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</si>
  <si>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</si>
  <si>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</si>
  <si>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</si>
  <si>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</si>
  <si>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</si>
  <si>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</si>
  <si>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</si>
  <si>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</si>
  <si>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</si>
  <si>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</si>
  <si>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</si>
  <si>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</si>
  <si>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</si>
  <si>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</si>
  <si>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</si>
  <si>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</si>
  <si>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</si>
  <si>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</si>
  <si>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</si>
  <si>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</si>
  <si>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</si>
  <si>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</si>
  <si>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</si>
  <si>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</si>
  <si>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</si>
  <si>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</si>
  <si>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</si>
  <si>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</si>
  <si>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</si>
  <si>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</si>
  <si>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</si>
  <si>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</si>
  <si>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</si>
  <si>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</si>
  <si>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</si>
  <si>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</si>
  <si>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</si>
  <si>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</si>
  <si>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</si>
  <si>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</si>
  <si>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</si>
  <si>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</si>
  <si>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</si>
  <si>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</si>
  <si>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</si>
  <si>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</si>
  <si>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</si>
  <si>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</si>
  <si>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</si>
  <si>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</si>
  <si>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</si>
  <si>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</si>
  <si>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</si>
  <si>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</si>
  <si>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</si>
  <si>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</si>
  <si>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</si>
  <si>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</si>
  <si>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</si>
  <si>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</si>
  <si>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</si>
  <si>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</si>
  <si>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</si>
  <si>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</si>
  <si>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</si>
  <si>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</si>
  <si>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</si>
  <si>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</si>
  <si>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</si>
  <si>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</si>
  <si>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</si>
  <si>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</si>
  <si>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</si>
  <si>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</si>
  <si>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</si>
  <si>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</si>
  <si>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</si>
  <si>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</si>
  <si>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</si>
  <si>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</si>
  <si>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</si>
  <si>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</si>
  <si>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</si>
  <si>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</si>
  <si>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</si>
  <si>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</si>
  <si>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</si>
  <si>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</si>
  <si>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</si>
  <si>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</si>
  <si>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</si>
  <si>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</si>
  <si>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</si>
  <si>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</si>
  <si>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</si>
  <si>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</si>
  <si>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</si>
  <si>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</si>
  <si>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</si>
  <si>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</si>
  <si>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</si>
  <si>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</si>
  <si>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</si>
  <si>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</si>
  <si>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</si>
  <si>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</si>
  <si>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</si>
  <si>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</si>
  <si>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</si>
  <si>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</si>
  <si>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</si>
  <si>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</si>
  <si>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</si>
  <si>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</si>
  <si>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</si>
  <si>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</si>
  <si>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</si>
  <si>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</si>
  <si>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</si>
  <si>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</si>
  <si>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</si>
  <si>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</si>
  <si>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</si>
  <si>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</si>
  <si>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</si>
  <si>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</si>
  <si>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</si>
  <si>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</si>
  <si>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</si>
  <si>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</si>
  <si>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</si>
  <si>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</si>
  <si>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</si>
  <si>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</si>
  <si>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</si>
  <si>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</si>
  <si>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</si>
  <si>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</si>
  <si>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</si>
  <si>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</si>
  <si>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</si>
  <si>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</si>
  <si>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</si>
  <si>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</si>
  <si>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</si>
  <si>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</si>
  <si>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</si>
  <si>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</si>
  <si>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</si>
  <si>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</si>
  <si>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</si>
  <si>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</si>
  <si>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</si>
  <si>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</si>
  <si>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</si>
  <si>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</si>
  <si>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</si>
  <si>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</si>
  <si>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</si>
  <si>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</si>
  <si>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</si>
  <si>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</si>
  <si>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</si>
  <si>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</si>
  <si>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</si>
  <si>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</si>
  <si>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</si>
  <si>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</si>
  <si>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</si>
  <si>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</si>
  <si>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</si>
  <si>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</si>
  <si>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</si>
  <si>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</si>
  <si>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</si>
  <si>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</si>
  <si>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</si>
  <si>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</si>
  <si>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</si>
  <si>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</si>
  <si>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</si>
  <si>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</si>
  <si>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</si>
  <si>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</si>
  <si>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</si>
  <si>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</si>
  <si>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</si>
  <si>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</si>
  <si>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</si>
  <si>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</si>
  <si>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</si>
  <si>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</si>
  <si>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</si>
  <si>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</si>
  <si>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</si>
  <si>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</si>
  <si>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</si>
  <si>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</si>
  <si>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</si>
  <si>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</si>
  <si>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</si>
  <si>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</si>
  <si>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</si>
  <si>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</si>
  <si>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</si>
  <si>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</si>
  <si>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</si>
  <si>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</si>
  <si>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</si>
  <si>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</si>
  <si>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</si>
  <si>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</si>
  <si>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</si>
  <si>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</si>
  <si>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</si>
  <si>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</si>
  <si>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</si>
  <si>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</si>
  <si>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</si>
  <si>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</si>
  <si>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</si>
  <si>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</si>
  <si>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</si>
  <si>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</si>
  <si>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</si>
  <si>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</si>
  <si>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</si>
  <si>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</si>
  <si>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</si>
  <si>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</si>
  <si>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</si>
  <si>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</si>
  <si>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</si>
  <si>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</si>
  <si>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</si>
  <si>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</si>
  <si>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</si>
  <si>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</si>
  <si>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</si>
  <si>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</si>
  <si>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</si>
  <si>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</si>
  <si>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</si>
  <si>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</si>
  <si>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</si>
  <si>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</si>
  <si>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</si>
  <si>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</si>
  <si>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</si>
  <si>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</si>
  <si>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</si>
  <si>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</si>
  <si>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</si>
  <si>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</si>
  <si>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</si>
  <si>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</si>
  <si>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</si>
  <si>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</si>
  <si>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</si>
  <si>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</si>
  <si>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</si>
  <si>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</si>
  <si>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</si>
  <si>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</si>
  <si>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</si>
  <si>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</si>
  <si>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</si>
  <si>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</si>
  <si>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</si>
  <si>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</si>
  <si>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</si>
  <si>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</si>
  <si>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</si>
  <si>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</si>
  <si>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</si>
  <si>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</si>
  <si>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</si>
  <si>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</si>
  <si>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</si>
  <si>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</si>
  <si>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</si>
  <si>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</si>
  <si>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</si>
  <si>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</si>
  <si>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</si>
  <si>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</si>
  <si>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</si>
  <si>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</si>
  <si>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</si>
  <si>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</si>
  <si>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</si>
  <si>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</si>
  <si>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</si>
  <si>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</si>
  <si>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</si>
  <si>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</si>
  <si>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</si>
  <si>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</si>
  <si>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</si>
  <si>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</si>
  <si>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</si>
  <si>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</si>
  <si>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</si>
  <si>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</si>
  <si>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</si>
  <si>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</si>
  <si>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</si>
  <si>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</si>
  <si>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</si>
  <si>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</si>
  <si>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</si>
  <si>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</si>
  <si>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</si>
  <si>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</si>
  <si>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</si>
  <si>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</si>
  <si>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</si>
  <si>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</si>
  <si>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</si>
  <si>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</si>
  <si>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</si>
  <si>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</si>
  <si>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</si>
  <si>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</si>
  <si>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</si>
  <si>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</si>
  <si>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</si>
  <si>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</si>
  <si>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</si>
  <si>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</si>
  <si>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</si>
  <si>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</si>
  <si>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</si>
  <si>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</si>
  <si>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</si>
  <si>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</si>
  <si>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</si>
  <si>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</si>
  <si>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</si>
  <si>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</si>
  <si>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</si>
  <si>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</si>
  <si>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</si>
  <si>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</si>
  <si>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</si>
  <si>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</si>
  <si>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</si>
  <si>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</si>
  <si>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</si>
  <si>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</si>
  <si>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</si>
  <si>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</si>
  <si>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</si>
  <si>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</si>
  <si>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</si>
  <si>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</si>
  <si>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</si>
  <si>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</si>
  <si>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</si>
  <si>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</si>
  <si>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</si>
  <si>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</si>
  <si>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</si>
  <si>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</si>
  <si>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</si>
  <si>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</si>
  <si>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</si>
  <si>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</si>
  <si>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</si>
  <si>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</si>
  <si>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</si>
  <si>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</si>
  <si>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</si>
  <si>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</si>
  <si>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</si>
  <si>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</si>
  <si>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</si>
  <si>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</si>
  <si>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</si>
  <si>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</si>
  <si>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</si>
  <si>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</si>
  <si>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</si>
  <si>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</si>
  <si>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</si>
  <si>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</si>
  <si>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</si>
  <si>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</si>
  <si>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</si>
  <si>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</si>
  <si>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</si>
  <si>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</si>
  <si>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</si>
  <si>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</si>
  <si>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</si>
  <si>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</si>
  <si>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</si>
  <si>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</si>
  <si>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</si>
  <si>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</si>
  <si>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</si>
  <si>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</si>
  <si>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</si>
  <si>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</si>
  <si>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</si>
  <si>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</si>
  <si>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</si>
  <si>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</si>
  <si>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</si>
  <si>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</si>
  <si>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</si>
  <si>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</si>
  <si>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</si>
  <si>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</si>
  <si>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</si>
  <si>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</si>
  <si>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</si>
  <si>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</si>
  <si>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</si>
  <si>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</si>
  <si>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</si>
  <si>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</si>
  <si>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</si>
  <si>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</si>
  <si>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</si>
  <si>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</si>
  <si>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</si>
  <si>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</si>
  <si>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</si>
  <si>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</si>
  <si>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</si>
  <si>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</si>
  <si>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</si>
  <si>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</si>
  <si>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</si>
  <si>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</si>
  <si>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</si>
  <si>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</si>
  <si>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</si>
  <si>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</si>
  <si>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</si>
  <si>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</si>
  <si>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</si>
  <si>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</si>
  <si>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</si>
  <si>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</si>
  <si>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</si>
  <si>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</si>
  <si>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</si>
  <si>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</si>
  <si>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</si>
  <si>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</si>
  <si>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</si>
  <si>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</si>
  <si>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</si>
  <si>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</si>
  <si>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</si>
  <si>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</si>
  <si>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</si>
  <si>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</si>
  <si>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</si>
  <si>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</si>
  <si>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</si>
  <si>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</si>
  <si>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</si>
  <si>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</si>
  <si>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</si>
  <si>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</si>
  <si>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</si>
  <si>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</si>
  <si>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</si>
  <si>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</si>
  <si>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</si>
  <si>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</si>
  <si>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</si>
  <si>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</si>
  <si>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</si>
  <si>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</si>
  <si>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</si>
  <si>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</si>
  <si>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</si>
  <si>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</si>
  <si>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</si>
  <si>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</si>
  <si>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</si>
  <si>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</si>
  <si>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</si>
  <si>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</si>
  <si>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</si>
  <si>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</si>
  <si>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</si>
  <si>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</si>
  <si>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</si>
  <si>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</si>
  <si>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</si>
  <si>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</si>
  <si>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</si>
  <si>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</si>
  <si>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</si>
  <si>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</si>
  <si>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</si>
  <si>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</si>
  <si>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</si>
  <si>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</si>
  <si>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</si>
  <si>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</si>
  <si>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</si>
  <si>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</si>
  <si>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</si>
  <si>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</si>
  <si>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</si>
  <si>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</si>
  <si>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</si>
  <si>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</si>
  <si>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</si>
  <si>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</si>
  <si>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</si>
  <si>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</si>
  <si>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</si>
  <si>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</si>
  <si>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</si>
  <si>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</si>
  <si>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</si>
  <si>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</si>
  <si>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</si>
  <si>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</si>
  <si>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</si>
  <si>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</si>
  <si>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</si>
  <si>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</si>
  <si>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</si>
  <si>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</si>
  <si>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</si>
  <si>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</si>
  <si>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</si>
  <si>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</si>
  <si>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</si>
  <si>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</si>
  <si>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</si>
  <si>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</si>
  <si>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</si>
  <si>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</si>
  <si>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</si>
  <si>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</si>
  <si>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</si>
  <si>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</si>
  <si>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</si>
  <si>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</si>
  <si>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</si>
  <si>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</si>
  <si>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</si>
  <si>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</si>
  <si>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</si>
  <si>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</si>
  <si>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</si>
  <si>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</si>
  <si>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</si>
  <si>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</si>
  <si>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</si>
  <si>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</si>
  <si>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</si>
  <si>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</si>
  <si>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</si>
  <si>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</si>
  <si>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</si>
  <si>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</si>
  <si>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</si>
  <si>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</si>
  <si>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</si>
  <si>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</si>
  <si>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</si>
  <si>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</si>
  <si>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</si>
  <si>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</si>
  <si>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</si>
  <si>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</si>
  <si>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</si>
  <si>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</si>
  <si>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</si>
  <si>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</si>
  <si>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</si>
  <si>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</si>
  <si>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</si>
  <si>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</si>
  <si>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</si>
  <si>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</si>
  <si>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</si>
  <si>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</si>
  <si>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</si>
  <si>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</si>
  <si>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</si>
  <si>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</si>
  <si>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</si>
  <si>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</si>
  <si>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</si>
  <si>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</si>
  <si>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</si>
  <si>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</si>
  <si>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</si>
  <si>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</si>
  <si>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</si>
  <si>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</si>
  <si>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</si>
  <si>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</si>
  <si>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</si>
  <si>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</si>
  <si>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</si>
  <si>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</si>
  <si>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</si>
  <si>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</si>
  <si>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</si>
  <si>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</si>
  <si>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</si>
  <si>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</si>
  <si>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</si>
  <si>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</si>
  <si>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</si>
  <si>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</si>
  <si>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</si>
  <si>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</si>
  <si>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</si>
  <si>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</si>
  <si>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</si>
  <si>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</si>
  <si>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</si>
  <si>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</si>
  <si>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</si>
  <si>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</si>
  <si>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</si>
  <si>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</si>
  <si>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</si>
  <si>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</si>
  <si>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</si>
  <si>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</si>
  <si>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</si>
  <si>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</si>
  <si>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</si>
  <si>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</si>
  <si>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</si>
  <si>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</si>
  <si>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</si>
  <si>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</si>
  <si>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</si>
  <si>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</si>
  <si>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</si>
  <si>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</si>
  <si>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</si>
  <si>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</si>
  <si>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</si>
  <si>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</si>
  <si>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</si>
  <si>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</si>
  <si>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</si>
  <si>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</si>
  <si>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</si>
  <si>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</si>
  <si>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</si>
  <si>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</si>
  <si>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</si>
  <si>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</si>
  <si>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</si>
  <si>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</si>
  <si>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</si>
  <si>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</si>
  <si>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</si>
  <si>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</si>
  <si>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</si>
  <si>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</si>
  <si>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</si>
  <si>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</si>
  <si>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</si>
  <si>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</si>
  <si>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</si>
  <si>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</si>
  <si>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</si>
  <si>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</si>
  <si>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</si>
  <si>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</si>
  <si>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</si>
  <si>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</si>
  <si>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</si>
  <si>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</si>
  <si>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</si>
  <si>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</si>
  <si>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</si>
  <si>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</si>
  <si>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</si>
  <si>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</si>
  <si>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</si>
  <si>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</si>
  <si>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</si>
  <si>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</si>
  <si>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</si>
  <si>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</si>
  <si>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</si>
  <si>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</si>
  <si>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</si>
  <si>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</si>
  <si>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</si>
  <si>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</si>
  <si>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</si>
  <si>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</si>
  <si>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</si>
  <si>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</si>
  <si>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</si>
  <si>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</si>
  <si>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</si>
  <si>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</si>
  <si>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</si>
  <si>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</si>
  <si>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</si>
  <si>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</si>
  <si>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</si>
  <si>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</si>
  <si>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</si>
  <si>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</si>
  <si>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</si>
  <si>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</si>
  <si>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</si>
  <si>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</si>
  <si>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</si>
  <si>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</si>
  <si>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</si>
  <si>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</si>
  <si>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</si>
  <si>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</si>
  <si>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</si>
  <si>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</si>
  <si>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</si>
  <si>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</si>
  <si>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</si>
  <si>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</si>
  <si>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</si>
  <si>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</si>
  <si>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</si>
  <si>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</si>
  <si>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</si>
  <si>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</si>
  <si>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</si>
  <si>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</si>
  <si>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</si>
  <si>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</si>
  <si>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</si>
  <si>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</si>
  <si>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</si>
  <si>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</si>
  <si>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</si>
  <si>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</si>
  <si>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</si>
  <si>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</si>
  <si>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</si>
  <si>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</si>
  <si>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</si>
  <si>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</si>
  <si>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</si>
  <si>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</si>
  <si>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</si>
  <si>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</si>
  <si>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</si>
  <si>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</si>
  <si>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</si>
  <si>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</si>
  <si>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</si>
  <si>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</si>
  <si>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</si>
  <si>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</si>
  <si>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</si>
  <si>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</si>
  <si>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</si>
  <si>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</si>
  <si>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</si>
  <si>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</si>
  <si>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</si>
  <si>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</si>
  <si>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</si>
  <si>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</si>
  <si>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</si>
  <si>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</si>
  <si>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</si>
  <si>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</si>
  <si>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</si>
  <si>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</si>
  <si>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</si>
  <si>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</si>
  <si>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</si>
  <si>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</si>
  <si>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</si>
  <si>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</si>
  <si>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</si>
  <si>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</si>
  <si>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</si>
  <si>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</si>
  <si>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</si>
  <si>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</si>
  <si>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</si>
  <si>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</si>
  <si>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</si>
  <si>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</si>
  <si>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</si>
  <si>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</si>
  <si>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</si>
  <si>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</si>
  <si>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</si>
  <si>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</si>
  <si>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</si>
  <si>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</si>
  <si>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</si>
  <si>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</si>
  <si>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</si>
  <si>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</si>
  <si>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</si>
  <si>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</si>
  <si>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</si>
  <si>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</si>
  <si>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</si>
  <si>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</si>
  <si>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</si>
  <si>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</si>
  <si>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</si>
  <si>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</si>
  <si>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</si>
  <si>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</si>
  <si>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</si>
  <si>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</si>
  <si>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</si>
  <si>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</si>
  <si>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</si>
  <si>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</si>
  <si>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</si>
  <si>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</si>
  <si>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</si>
  <si>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</si>
  <si>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</si>
  <si>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</si>
  <si>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</si>
  <si>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</si>
  <si>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</si>
  <si>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</si>
  <si>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</si>
  <si>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</si>
  <si>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</si>
  <si>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</si>
  <si>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</si>
  <si>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</si>
  <si>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</si>
  <si>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</si>
  <si>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</si>
  <si>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</si>
  <si>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</si>
  <si>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</si>
  <si>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</si>
  <si>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</si>
  <si>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</si>
  <si>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</si>
  <si>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</si>
  <si>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</si>
  <si>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</si>
  <si>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</si>
  <si>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</si>
  <si>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</si>
  <si>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</si>
  <si>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</si>
  <si>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</si>
  <si>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</si>
  <si>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</si>
  <si>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</si>
  <si>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</si>
  <si>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</si>
  <si>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</si>
  <si>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</si>
  <si>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</si>
  <si>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</si>
  <si>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</si>
  <si>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</si>
  <si>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</si>
  <si>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</si>
  <si>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</si>
  <si>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</si>
  <si>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</si>
  <si>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</si>
  <si>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</si>
  <si>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</si>
  <si>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</si>
  <si>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</si>
  <si>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</si>
  <si>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</si>
  <si>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</si>
  <si>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</si>
  <si>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</si>
  <si>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</si>
  <si>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</si>
  <si>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</si>
  <si>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</si>
  <si>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</si>
  <si>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</si>
  <si>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</si>
  <si>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</si>
  <si>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</si>
  <si>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</si>
  <si>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</si>
  <si>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</si>
  <si>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</si>
  <si>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</si>
  <si>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</si>
  <si>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</si>
  <si>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</si>
  <si>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</si>
  <si>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</si>
  <si>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</si>
  <si>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</si>
  <si>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</si>
  <si>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</si>
  <si>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</si>
  <si>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</si>
  <si>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</si>
  <si>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</si>
  <si>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</si>
  <si>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</si>
  <si>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</si>
  <si>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</si>
  <si>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</si>
  <si>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</si>
  <si>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</si>
  <si>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</si>
  <si>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</si>
  <si>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</si>
  <si>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</si>
  <si>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</si>
  <si>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</si>
  <si>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</si>
  <si>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</si>
  <si>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</si>
  <si>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</si>
  <si>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</si>
  <si>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</si>
  <si>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</si>
  <si>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</si>
  <si>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</si>
  <si>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</si>
  <si>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</si>
  <si>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</si>
  <si>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</si>
  <si>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</si>
  <si>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</si>
  <si>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</si>
  <si>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</si>
  <si>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</si>
  <si>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</si>
  <si>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</si>
  <si>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</si>
  <si>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</si>
  <si>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</si>
  <si>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</si>
  <si>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</si>
  <si>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</si>
  <si>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</si>
  <si>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</si>
  <si>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</si>
  <si>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</si>
  <si>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</si>
  <si>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</si>
  <si>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</si>
  <si>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</si>
  <si>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</si>
  <si>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</si>
  <si>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</si>
  <si>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</si>
  <si>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</si>
  <si>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</si>
  <si>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</si>
  <si>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</si>
  <si>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</si>
  <si>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</si>
  <si>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</si>
  <si>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</si>
  <si>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</si>
  <si>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</si>
  <si>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</si>
  <si>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</si>
  <si>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</si>
  <si>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</si>
  <si>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</si>
  <si>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</si>
  <si>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</si>
  <si>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</si>
  <si>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</si>
  <si>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</si>
  <si>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</si>
  <si>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</si>
  <si>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</si>
  <si>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</si>
  <si>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</si>
  <si>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</si>
  <si>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</si>
  <si>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</si>
  <si>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</si>
  <si>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</si>
  <si>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</si>
  <si>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</si>
  <si>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</si>
  <si>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</si>
  <si>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</si>
  <si>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</si>
  <si>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</si>
  <si>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</si>
  <si>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</si>
  <si>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</si>
  <si>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</si>
  <si>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</si>
  <si>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</si>
  <si>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</si>
  <si>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</si>
  <si>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</si>
  <si>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</si>
  <si>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</si>
  <si>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</si>
  <si>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</si>
  <si>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</si>
  <si>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</si>
  <si>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</si>
  <si>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</si>
  <si>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</si>
  <si>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</si>
  <si>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</si>
  <si>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</si>
  <si>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</si>
  <si>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</si>
  <si>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</si>
  <si>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</si>
  <si>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</si>
  <si>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</si>
  <si>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</si>
  <si>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</si>
  <si>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</si>
  <si>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</si>
  <si>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</si>
  <si>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</si>
  <si>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</si>
  <si>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</si>
  <si>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</si>
  <si>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</si>
  <si>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</si>
  <si>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</si>
  <si>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</si>
  <si>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</si>
  <si>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</si>
  <si>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</si>
  <si>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</si>
  <si>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</si>
  <si>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</si>
  <si>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</si>
  <si>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</si>
  <si>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</si>
  <si>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</si>
  <si>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</si>
  <si>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</si>
  <si>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</si>
  <si>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</si>
  <si>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</si>
  <si>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</si>
  <si>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</si>
  <si>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</si>
  <si>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</si>
  <si>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</si>
  <si>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</si>
  <si>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</si>
  <si>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</si>
  <si>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</si>
  <si>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</si>
  <si>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</si>
  <si>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</si>
  <si>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</si>
  <si>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</si>
  <si>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</si>
  <si>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</si>
  <si>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</si>
  <si>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</si>
  <si>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</si>
  <si>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</si>
  <si>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</si>
  <si>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</si>
  <si>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</si>
  <si>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</si>
  <si>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</si>
  <si>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</si>
  <si>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</si>
  <si>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</si>
  <si>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</si>
  <si>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</si>
  <si>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</si>
  <si>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</si>
  <si>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</si>
  <si>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</si>
  <si>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</si>
  <si>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</si>
  <si>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</si>
  <si>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</si>
  <si>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</si>
  <si>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</si>
  <si>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</si>
  <si>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</si>
  <si>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</si>
  <si>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</si>
  <si>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</si>
  <si>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</si>
  <si>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</si>
  <si>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</si>
  <si>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</si>
  <si>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</si>
  <si>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</si>
  <si>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</si>
  <si>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</si>
  <si>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</si>
  <si>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</si>
  <si>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</si>
  <si>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</si>
  <si>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</si>
  <si>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</si>
  <si>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</si>
  <si>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</si>
  <si>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</si>
  <si>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</si>
  <si>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</si>
  <si>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</si>
  <si>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</si>
  <si>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</si>
  <si>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</si>
  <si>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</si>
  <si>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</si>
  <si>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</si>
  <si>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</si>
  <si>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</si>
  <si>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</si>
  <si>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</si>
  <si>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</si>
  <si>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</si>
  <si>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</si>
  <si>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</si>
  <si>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</si>
  <si>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</si>
  <si>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</si>
  <si>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</si>
  <si>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</si>
  <si>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</si>
  <si>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</si>
  <si>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</si>
  <si>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</si>
  <si>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</si>
  <si>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</si>
  <si>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</si>
  <si>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</si>
  <si>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</si>
  <si>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</si>
  <si>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</si>
  <si>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</si>
  <si>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</si>
  <si>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</si>
  <si>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</si>
  <si>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</si>
  <si>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</si>
  <si>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</si>
  <si>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</si>
  <si>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</si>
  <si>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</si>
  <si>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</si>
  <si>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</si>
  <si>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</si>
  <si>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</si>
  <si>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</si>
  <si>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</si>
  <si>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</si>
  <si>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</si>
  <si>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</si>
  <si>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</si>
  <si>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</si>
  <si>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</si>
  <si>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</si>
  <si>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</si>
  <si>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</si>
  <si>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</si>
  <si>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</si>
  <si>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</si>
  <si>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</si>
  <si>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</si>
  <si>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</si>
  <si>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</si>
  <si>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</si>
  <si>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</si>
  <si>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</si>
  <si>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</si>
  <si>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</si>
  <si>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</si>
  <si>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</si>
  <si>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</si>
  <si>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</si>
  <si>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</si>
  <si>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</si>
  <si>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</si>
  <si>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</si>
  <si>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</si>
  <si>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</si>
  <si>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</si>
  <si>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</si>
  <si>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</si>
  <si>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</si>
  <si>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</si>
  <si>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</si>
  <si>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</si>
  <si>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</si>
  <si>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</si>
  <si>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</si>
  <si>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</si>
  <si>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</si>
  <si>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</si>
  <si>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</si>
  <si>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</si>
  <si>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</si>
  <si>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</si>
  <si>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</si>
  <si>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</si>
  <si>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</si>
  <si>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</si>
  <si>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</si>
  <si>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</si>
  <si>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</si>
  <si>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</si>
  <si>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</si>
  <si>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</si>
  <si>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</si>
  <si>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</si>
  <si>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</si>
  <si>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</si>
  <si>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</si>
  <si>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</si>
  <si>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</si>
  <si>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</si>
  <si>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</si>
  <si>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</si>
  <si>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</si>
  <si>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</si>
  <si>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</si>
  <si>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</si>
  <si>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</si>
  <si>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</si>
  <si>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</si>
  <si>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</si>
  <si>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</si>
  <si>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</si>
  <si>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</si>
  <si>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</si>
  <si>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</si>
  <si>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</si>
  <si>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</si>
  <si>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</si>
  <si>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</si>
  <si>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</si>
  <si>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</si>
  <si>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</si>
  <si>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</si>
  <si>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</si>
  <si>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</si>
  <si>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</si>
  <si>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</si>
  <si>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</si>
  <si>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</si>
  <si>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</si>
  <si>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</si>
  <si>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</si>
  <si>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</si>
  <si>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</si>
  <si>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</si>
  <si>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</si>
  <si>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</si>
  <si>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</si>
  <si>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</si>
  <si>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</si>
  <si>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</si>
  <si>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</si>
  <si>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</si>
  <si>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</si>
  <si>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</si>
  <si>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</si>
  <si>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</si>
  <si>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</si>
  <si>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</si>
  <si>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</si>
  <si>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</si>
  <si>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</si>
  <si>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</si>
  <si>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</si>
  <si>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</si>
  <si>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</si>
  <si>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</si>
  <si>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</si>
  <si>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</si>
  <si>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</si>
  <si>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</si>
  <si>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</si>
  <si>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</si>
  <si>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</si>
  <si>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</si>
  <si>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</si>
  <si>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</si>
  <si>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</si>
  <si>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</si>
  <si>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</si>
  <si>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</si>
  <si>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</si>
  <si>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</si>
  <si>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</si>
  <si>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</si>
  <si>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</si>
  <si>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</si>
  <si>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</si>
  <si>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</si>
  <si>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</si>
  <si>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</si>
  <si>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</si>
  <si>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</si>
  <si>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</si>
  <si>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</si>
  <si>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</si>
  <si>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</si>
  <si>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</si>
  <si>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</si>
  <si>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</si>
  <si>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</si>
  <si>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</si>
  <si>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</si>
  <si>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</si>
  <si>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</si>
  <si>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</si>
  <si>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</si>
  <si>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</si>
  <si>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</si>
  <si>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</si>
  <si>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</si>
  <si>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</si>
  <si>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</si>
  <si>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</si>
  <si>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</si>
  <si>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</si>
  <si>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</si>
  <si>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</si>
  <si>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</si>
  <si>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</si>
  <si>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</si>
  <si>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</si>
  <si>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</si>
  <si>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</si>
  <si>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</si>
  <si>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</si>
  <si>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</si>
  <si>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</si>
  <si>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</si>
  <si>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</si>
  <si>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</si>
  <si>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</si>
  <si>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</si>
  <si>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</si>
  <si>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</si>
  <si>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</si>
  <si>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</si>
  <si>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</si>
  <si>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</si>
  <si>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</si>
  <si>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</si>
  <si>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</si>
  <si>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</si>
  <si>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</si>
  <si>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</si>
  <si>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</si>
  <si>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</si>
  <si>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</si>
  <si>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</si>
  <si>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</si>
  <si>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</si>
  <si>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</si>
  <si>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</si>
  <si>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</si>
  <si>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</si>
  <si>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</si>
  <si>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</si>
  <si>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</si>
  <si>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</si>
  <si>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</si>
  <si>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</si>
  <si>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</si>
  <si>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</si>
  <si>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</si>
  <si>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</si>
  <si>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</si>
  <si>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</si>
  <si>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</si>
  <si>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</si>
  <si>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</si>
  <si>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</si>
  <si>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</si>
  <si>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</si>
  <si>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</si>
  <si>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</si>
  <si>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</si>
  <si>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</si>
  <si>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</si>
  <si>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</si>
  <si>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</si>
  <si>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</si>
  <si>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</si>
  <si>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</si>
  <si>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</si>
  <si>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</si>
  <si>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</si>
  <si>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</si>
  <si>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</si>
  <si>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</si>
  <si>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</si>
  <si>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</si>
  <si>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</si>
  <si>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</si>
  <si>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</si>
  <si>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</si>
  <si>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</si>
  <si>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</si>
  <si>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</si>
  <si>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</si>
  <si>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</si>
  <si>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</si>
  <si>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</si>
  <si>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</si>
  <si>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</si>
  <si>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</si>
  <si>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</si>
  <si>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</si>
  <si>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</si>
  <si>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</si>
  <si>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</si>
  <si>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</si>
  <si>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</si>
  <si>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</si>
  <si>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</si>
  <si>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</si>
  <si>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</si>
  <si>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</si>
  <si>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</si>
  <si>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</si>
  <si>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</si>
  <si>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</si>
  <si>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</si>
  <si>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</si>
  <si>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</si>
  <si>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</si>
  <si>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</si>
  <si>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</si>
  <si>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</si>
  <si>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</si>
  <si>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</si>
  <si>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</si>
  <si>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</si>
  <si>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</si>
  <si>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</si>
  <si>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</si>
  <si>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</si>
  <si>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</si>
  <si>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</si>
  <si>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</si>
  <si>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</si>
  <si>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</si>
  <si>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</si>
  <si>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</si>
  <si>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</si>
  <si>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</si>
  <si>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</si>
  <si>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</si>
  <si>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</si>
  <si>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</si>
  <si>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</si>
  <si>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</si>
  <si>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</si>
  <si>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</si>
  <si>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</si>
  <si>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</si>
  <si>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</si>
  <si>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</si>
  <si>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</si>
  <si>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</si>
  <si>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</si>
  <si>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</si>
  <si>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</si>
  <si>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</si>
  <si>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</si>
  <si>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</si>
  <si>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</si>
  <si>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</si>
  <si>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</si>
  <si>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</si>
  <si>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</si>
  <si>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</si>
  <si>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</si>
  <si>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</si>
  <si>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</si>
  <si>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</si>
  <si>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</si>
  <si>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</si>
  <si>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</si>
  <si>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</si>
  <si>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</si>
  <si>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</si>
  <si>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</si>
  <si>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</si>
  <si>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</si>
  <si>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</si>
  <si>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</si>
  <si>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</si>
  <si>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</si>
  <si>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</si>
  <si>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</si>
  <si>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</si>
  <si>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</si>
  <si>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</si>
  <si>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</si>
  <si>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</si>
  <si>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</si>
  <si>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</si>
  <si>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</si>
  <si>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</si>
  <si>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</si>
  <si>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</si>
  <si>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</si>
  <si>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</si>
  <si>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</si>
  <si>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</si>
  <si>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</si>
  <si>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</si>
  <si>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</si>
  <si>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</si>
  <si>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</si>
  <si>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</si>
  <si>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</si>
  <si>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</si>
  <si>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</si>
  <si>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</si>
  <si>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</si>
  <si>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</si>
  <si>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</si>
  <si>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</si>
  <si>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</si>
  <si>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</si>
  <si>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</si>
  <si>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</si>
  <si>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</si>
  <si>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</si>
  <si>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</si>
  <si>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</si>
  <si>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</si>
  <si>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</si>
  <si>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</si>
  <si>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</si>
  <si>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</si>
  <si>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</si>
  <si>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</si>
  <si>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</si>
  <si>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</si>
  <si>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</si>
  <si>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</si>
  <si>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</si>
  <si>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</si>
  <si>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</si>
  <si>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</si>
  <si>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</si>
  <si>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</si>
  <si>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</si>
  <si>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</si>
  <si>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</si>
  <si>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</si>
  <si>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</si>
  <si>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</si>
  <si>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</si>
  <si>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</si>
  <si>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</si>
  <si>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</si>
  <si>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</si>
  <si>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</si>
  <si>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</si>
  <si>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</si>
  <si>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</si>
  <si>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</si>
  <si>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</si>
  <si>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</si>
  <si>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</si>
  <si>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</si>
  <si>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</si>
  <si>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</si>
  <si>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</si>
  <si>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</si>
  <si>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</si>
  <si>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</si>
  <si>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</si>
  <si>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</si>
  <si>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</si>
  <si>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</si>
  <si>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</si>
  <si>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</si>
  <si>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</si>
  <si>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</si>
  <si>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</si>
  <si>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</si>
  <si>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</si>
  <si>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</si>
  <si>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</si>
  <si>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</si>
  <si>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</si>
  <si>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</si>
  <si>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</si>
  <si>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</si>
  <si>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</si>
  <si>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</si>
  <si>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</si>
  <si>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</si>
  <si>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</si>
  <si>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</si>
  <si>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</si>
  <si>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</si>
  <si>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</si>
  <si>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</si>
  <si>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</si>
  <si>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</si>
  <si>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</si>
  <si>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</si>
  <si>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</si>
  <si>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</si>
  <si>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</si>
  <si>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</si>
  <si>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</si>
  <si>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</si>
  <si>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</si>
  <si>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</si>
  <si>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</si>
  <si>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</si>
  <si>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</si>
  <si>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</si>
  <si>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</si>
  <si>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</si>
  <si>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</si>
  <si>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</si>
  <si>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</si>
  <si>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</si>
  <si>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</si>
  <si>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</si>
  <si>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</si>
  <si>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</si>
  <si>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</si>
  <si>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</si>
  <si>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</si>
  <si>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</si>
  <si>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</si>
  <si>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</si>
  <si>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</si>
  <si>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</si>
  <si>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</si>
  <si>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</si>
  <si>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</si>
  <si>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</si>
  <si>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</si>
  <si>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</si>
  <si>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</si>
  <si>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</si>
  <si>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</si>
  <si>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</si>
  <si>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</si>
  <si>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</si>
  <si>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</si>
  <si>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</si>
  <si>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</si>
  <si>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</si>
  <si>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</si>
  <si>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</si>
  <si>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</si>
  <si>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</si>
  <si>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</si>
  <si>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</si>
  <si>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</si>
  <si>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</si>
  <si>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</si>
  <si>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</si>
  <si>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</si>
  <si>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</si>
  <si>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</si>
  <si>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</si>
  <si>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</si>
  <si>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</si>
  <si>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</si>
  <si>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</si>
  <si>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</si>
  <si>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</si>
  <si>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</si>
  <si>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</si>
  <si>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</si>
  <si>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</si>
  <si>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</si>
  <si>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</si>
  <si>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</si>
  <si>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</si>
  <si>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</si>
  <si>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</si>
  <si>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</si>
  <si>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</si>
  <si>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</si>
  <si>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</si>
  <si>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</si>
  <si>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</si>
  <si>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</si>
  <si>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</si>
  <si>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</si>
  <si>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</si>
  <si>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</si>
  <si>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</si>
  <si>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</si>
  <si>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</si>
  <si>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</si>
  <si>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</si>
  <si>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</si>
  <si>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</si>
  <si>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</si>
  <si>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</si>
  <si>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</si>
  <si>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</si>
  <si>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</si>
  <si>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</si>
  <si>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</si>
  <si>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</si>
  <si>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</si>
  <si>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</si>
  <si>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</si>
  <si>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</si>
  <si>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</si>
  <si>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</si>
  <si>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</si>
  <si>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</si>
  <si>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</si>
  <si>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</si>
  <si>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</si>
  <si>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</si>
  <si>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</si>
  <si>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</si>
  <si>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</si>
  <si>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</si>
  <si>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</si>
  <si>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</si>
  <si>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</si>
  <si>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</si>
  <si>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</si>
  <si>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</si>
  <si>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</si>
  <si>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</si>
  <si>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</si>
  <si>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</si>
  <si>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</si>
  <si>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</si>
  <si>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</si>
  <si>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</si>
  <si>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</si>
  <si>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</si>
  <si>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</si>
  <si>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</si>
  <si>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</si>
  <si>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</si>
  <si>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</si>
  <si>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</si>
  <si>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</si>
  <si>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</si>
  <si>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</si>
  <si>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</si>
  <si>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</si>
  <si>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</si>
  <si>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</si>
  <si>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</si>
  <si>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</si>
  <si>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</si>
  <si>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</si>
  <si>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</si>
  <si>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</si>
  <si>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</si>
  <si>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</si>
  <si>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</si>
  <si>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</si>
  <si>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</si>
  <si>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</si>
  <si>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</si>
  <si>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</si>
  <si>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</si>
  <si>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</si>
  <si>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</si>
  <si>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</si>
  <si>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</si>
  <si>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</si>
  <si>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</si>
  <si>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</si>
  <si>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</si>
  <si>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</si>
  <si>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</si>
  <si>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</si>
  <si>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</si>
  <si>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</si>
  <si>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</si>
  <si>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</si>
  <si>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</si>
  <si>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</si>
  <si>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</si>
  <si>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</si>
  <si>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</si>
  <si>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</si>
  <si>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</si>
  <si>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</si>
  <si>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</si>
  <si>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</si>
  <si>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</si>
  <si>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</si>
  <si>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</si>
  <si>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</si>
  <si>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</si>
  <si>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</si>
  <si>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</si>
  <si>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</si>
  <si>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</si>
  <si>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</si>
  <si>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</si>
  <si>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</si>
  <si>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</si>
  <si>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</si>
  <si>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</si>
  <si>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</si>
  <si>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</si>
  <si>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</si>
  <si>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</si>
  <si>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</si>
  <si>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</si>
  <si>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</si>
  <si>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</si>
  <si>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</si>
  <si>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</si>
  <si>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</si>
  <si>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</si>
  <si>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</si>
  <si>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</si>
  <si>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</si>
  <si>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</si>
  <si>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</si>
  <si>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</si>
  <si>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</si>
  <si>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</si>
  <si>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</si>
  <si>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</si>
  <si>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</si>
  <si>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</si>
  <si>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</si>
  <si>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</si>
  <si>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</si>
  <si>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</si>
  <si>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</si>
  <si>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</si>
  <si>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</si>
  <si>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</si>
  <si>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</si>
  <si>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</si>
  <si>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</si>
  <si>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</si>
  <si>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</si>
  <si>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</si>
  <si>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</si>
  <si>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</si>
  <si>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</si>
  <si>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</si>
  <si>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</si>
  <si>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</si>
  <si>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</si>
  <si>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</si>
  <si>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</si>
  <si>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</si>
  <si>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</si>
  <si>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</si>
  <si>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</si>
  <si>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</si>
  <si>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</si>
  <si>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</si>
  <si>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</si>
  <si>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</si>
  <si>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</si>
  <si>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</si>
  <si>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</si>
  <si>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</si>
  <si>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</si>
  <si>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</si>
  <si>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</si>
  <si>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</si>
  <si>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</si>
  <si>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</si>
  <si>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</si>
  <si>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</si>
  <si>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</si>
  <si>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</si>
  <si>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</si>
  <si>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</si>
  <si>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</si>
  <si>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</si>
  <si>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</si>
  <si>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</si>
  <si>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</si>
  <si>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</si>
  <si>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</si>
  <si>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</si>
  <si>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</si>
  <si>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</si>
  <si>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</si>
  <si>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</si>
  <si>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</si>
  <si>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</si>
  <si>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</si>
  <si>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</si>
  <si>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</si>
  <si>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</si>
  <si>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</si>
  <si>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</si>
  <si>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</si>
  <si>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</si>
  <si>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</si>
  <si>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</si>
  <si>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</si>
  <si>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</si>
  <si>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</si>
  <si>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</si>
  <si>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</si>
  <si>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</si>
  <si>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</si>
  <si>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</si>
  <si>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</si>
  <si>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</si>
  <si>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</si>
  <si>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</si>
  <si>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</si>
  <si>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</si>
  <si>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</si>
  <si>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</si>
  <si>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</si>
  <si>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</si>
  <si>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</si>
  <si>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</si>
  <si>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</si>
  <si>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</si>
  <si>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</si>
  <si>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</si>
  <si>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</si>
  <si>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</si>
  <si>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</si>
  <si>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</si>
  <si>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</si>
  <si>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</si>
  <si>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</si>
  <si>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</si>
  <si>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</si>
  <si>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</si>
  <si>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</si>
  <si>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</si>
  <si>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</si>
  <si>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</si>
  <si>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</si>
  <si>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</si>
  <si>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</si>
  <si>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</si>
  <si>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</si>
  <si>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</si>
  <si>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</si>
  <si>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</si>
  <si>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</si>
  <si>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</si>
  <si>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</si>
  <si>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</si>
  <si>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</si>
  <si>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</si>
  <si>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</si>
  <si>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</si>
  <si>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</si>
  <si>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</si>
  <si>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</si>
  <si>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</si>
  <si>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</si>
  <si>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</si>
  <si>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</si>
  <si>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</si>
  <si>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</si>
  <si>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</si>
  <si>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</si>
  <si>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</si>
  <si>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</si>
  <si>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</si>
  <si>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</si>
  <si>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</si>
  <si>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</si>
  <si>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</si>
  <si>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</si>
  <si>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</si>
  <si>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</si>
  <si>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</si>
  <si>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</si>
  <si>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</si>
  <si>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</si>
  <si>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</si>
  <si>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</si>
  <si>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</si>
  <si>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</si>
  <si>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</si>
  <si>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</si>
  <si>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</si>
  <si>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</si>
  <si>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</si>
  <si>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</si>
  <si>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</si>
  <si>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</si>
  <si>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</si>
  <si>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</si>
  <si>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</si>
  <si>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</si>
  <si>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</si>
  <si>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</si>
  <si>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</si>
  <si>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</si>
  <si>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</si>
  <si>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</si>
  <si>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</si>
  <si>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</si>
  <si>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</si>
  <si>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</si>
  <si>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</si>
  <si>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</si>
  <si>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</si>
  <si>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</si>
  <si>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</si>
  <si>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</si>
  <si>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</si>
  <si>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</si>
  <si>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</si>
  <si>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</si>
  <si>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</si>
  <si>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</si>
  <si>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</si>
  <si>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</si>
  <si>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</si>
  <si>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</si>
  <si>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</si>
  <si>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</si>
  <si>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</si>
  <si>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</si>
  <si>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</si>
  <si>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</si>
  <si>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</si>
  <si>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</si>
  <si>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</si>
  <si>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</si>
  <si>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</si>
  <si>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</si>
  <si>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</si>
  <si>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</si>
  <si>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</si>
  <si>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</si>
  <si>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</si>
  <si>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</si>
  <si>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</si>
  <si>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</si>
  <si>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</si>
  <si>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</si>
  <si>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</si>
  <si>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</si>
  <si>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</si>
  <si>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</si>
  <si>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</si>
  <si>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</si>
  <si>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</si>
  <si>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</si>
  <si>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</si>
  <si>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</si>
  <si>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</si>
  <si>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</si>
  <si>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</si>
  <si>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</si>
  <si>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</si>
  <si>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</si>
  <si>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</si>
  <si>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</si>
  <si>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</si>
  <si>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</si>
  <si>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</si>
  <si>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</si>
  <si>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</si>
  <si>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</si>
  <si>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</si>
  <si>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</si>
  <si>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</si>
  <si>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</si>
  <si>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</si>
  <si>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</si>
  <si>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</si>
  <si>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</si>
  <si>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</si>
  <si>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</si>
  <si>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</si>
  <si>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</si>
  <si>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</si>
  <si>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</si>
  <si>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</si>
  <si>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</si>
  <si>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</si>
  <si>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</si>
  <si>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</si>
  <si>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</si>
  <si>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</si>
  <si>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</si>
  <si>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</si>
  <si>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</si>
  <si>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</si>
  <si>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</si>
  <si>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</si>
  <si>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</si>
  <si>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</si>
  <si>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</si>
  <si>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</si>
  <si>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</si>
  <si>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</si>
  <si>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</si>
  <si>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</si>
  <si>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</si>
  <si>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</si>
  <si>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</si>
  <si>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</si>
  <si>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</si>
  <si>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</si>
  <si>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</si>
  <si>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</si>
  <si>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</si>
  <si>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</si>
  <si>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</si>
  <si>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</si>
  <si>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</si>
  <si>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</si>
  <si>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</si>
  <si>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</si>
  <si>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</si>
  <si>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</si>
  <si>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</si>
  <si>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</si>
  <si>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</si>
  <si>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</si>
  <si>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</si>
  <si>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</si>
  <si>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</si>
  <si>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</si>
  <si>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</si>
  <si>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</si>
  <si>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</si>
  <si>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</si>
  <si>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</si>
  <si>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</si>
  <si>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</si>
  <si>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</si>
  <si>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</si>
  <si>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</si>
  <si>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</si>
  <si>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</si>
  <si>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</si>
  <si>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</si>
  <si>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</si>
  <si>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</si>
  <si>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</si>
  <si>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</si>
  <si>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</si>
  <si>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</si>
  <si>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</si>
  <si>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</si>
  <si>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</si>
  <si>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</si>
  <si>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</si>
  <si>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</si>
  <si>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</si>
  <si>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</si>
  <si>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</si>
  <si>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</si>
  <si>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</si>
  <si>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</si>
  <si>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</si>
  <si>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</si>
  <si>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</si>
  <si>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</si>
  <si>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</si>
  <si>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</si>
  <si>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</si>
  <si>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</si>
  <si>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</si>
  <si>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</si>
  <si>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</si>
  <si>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</si>
  <si>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</si>
  <si>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</si>
  <si>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</si>
  <si>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</si>
  <si>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</si>
  <si>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</si>
  <si>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</si>
  <si>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</si>
  <si>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</si>
  <si>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</si>
  <si>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</si>
  <si>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</si>
  <si>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</si>
  <si>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</si>
  <si>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</si>
  <si>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</si>
  <si>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</si>
  <si>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</si>
  <si>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</si>
  <si>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</si>
  <si>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</si>
  <si>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</si>
  <si>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</si>
  <si>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</si>
  <si>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</si>
  <si>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</si>
  <si>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</si>
  <si>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</si>
  <si>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</si>
  <si>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</si>
  <si>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</si>
  <si>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</si>
  <si>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</si>
  <si>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</si>
  <si>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</si>
  <si>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</si>
  <si>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</si>
  <si>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</si>
  <si>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</si>
  <si>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</si>
  <si>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</si>
  <si>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</si>
  <si>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</si>
  <si>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</si>
  <si>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</si>
  <si>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</si>
  <si>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</si>
  <si>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</si>
  <si>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</si>
  <si>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</si>
  <si>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</si>
  <si>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</si>
  <si>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</si>
  <si>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</si>
  <si>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</si>
  <si>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</si>
  <si>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</si>
  <si>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</si>
  <si>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</si>
  <si>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</si>
  <si>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</si>
  <si>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</si>
  <si>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</si>
  <si>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</si>
  <si>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</si>
  <si>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</si>
  <si>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</si>
  <si>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</si>
  <si>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</si>
  <si>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</si>
  <si>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</si>
  <si>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</si>
  <si>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</si>
  <si>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</si>
  <si>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</si>
  <si>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</si>
  <si>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</si>
  <si>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</si>
  <si>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</si>
  <si>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</si>
  <si>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</si>
  <si>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</si>
  <si>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</si>
  <si>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</si>
  <si>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</si>
  <si>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</si>
  <si>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</si>
  <si>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</si>
  <si>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</si>
  <si>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</si>
  <si>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</si>
  <si>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</si>
  <si>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</si>
  <si>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</si>
  <si>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</si>
  <si>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</si>
  <si>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</si>
  <si>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</si>
  <si>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</si>
  <si>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</si>
  <si>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</si>
  <si>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</si>
  <si>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</si>
  <si>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</si>
  <si>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</si>
  <si>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</si>
  <si>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</si>
  <si>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</si>
  <si>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</si>
  <si>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</si>
  <si>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</si>
  <si>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</si>
  <si>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</si>
  <si>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</si>
  <si>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</si>
  <si>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</si>
  <si>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</si>
  <si>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</si>
  <si>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</si>
  <si>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</si>
  <si>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</si>
  <si>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</si>
  <si>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</si>
  <si>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</si>
  <si>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</si>
  <si>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</si>
  <si>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</si>
  <si>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</si>
  <si>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</si>
  <si>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</si>
  <si>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</si>
  <si>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</si>
  <si>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</si>
  <si>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</si>
  <si>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</si>
  <si>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</si>
  <si>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</si>
  <si>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</si>
  <si>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</si>
  <si>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</si>
  <si>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</si>
  <si>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</si>
  <si>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</si>
  <si>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</si>
  <si>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</si>
  <si>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</si>
  <si>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</si>
  <si>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</si>
  <si>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</si>
  <si>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</si>
  <si>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</si>
  <si>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</si>
  <si>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</si>
  <si>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</si>
  <si>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</si>
  <si>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</si>
  <si>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</si>
  <si>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</si>
  <si>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</si>
  <si>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</si>
  <si>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</si>
  <si>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</si>
  <si>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</si>
  <si>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</si>
  <si>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</si>
  <si>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</si>
  <si>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</si>
  <si>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</si>
  <si>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</si>
  <si>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</si>
  <si>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</si>
  <si>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</si>
  <si>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</si>
  <si>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</si>
  <si>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</si>
  <si>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</si>
  <si>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</si>
  <si>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</si>
  <si>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</si>
  <si>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</si>
  <si>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</si>
  <si>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</si>
  <si>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</si>
  <si>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</si>
  <si>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</si>
  <si>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</si>
  <si>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</si>
  <si>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</si>
  <si>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</si>
  <si>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</si>
  <si>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</si>
  <si>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</si>
  <si>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</si>
  <si>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</si>
  <si>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</si>
  <si>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</si>
  <si>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</si>
  <si>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</si>
  <si>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</si>
  <si>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</si>
  <si>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</si>
  <si>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</si>
  <si>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</si>
  <si>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</si>
  <si>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</si>
  <si>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</si>
  <si>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</si>
  <si>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</si>
  <si>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</si>
  <si>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</si>
  <si>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</si>
  <si>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</si>
  <si>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</si>
  <si>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</si>
  <si>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</si>
  <si>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</si>
  <si>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</si>
  <si>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</si>
  <si>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</si>
  <si>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</si>
  <si>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</si>
  <si>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</si>
  <si>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</si>
  <si>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</si>
  <si>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</si>
  <si>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</si>
  <si>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</si>
  <si>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</si>
  <si>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</si>
  <si>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</si>
  <si>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</si>
  <si>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</si>
  <si>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</si>
  <si>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</si>
  <si>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</si>
  <si>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</si>
  <si>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</si>
  <si>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</si>
  <si>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</si>
  <si>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</si>
  <si>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</si>
  <si>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</si>
  <si>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</si>
  <si>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</si>
  <si>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</si>
  <si>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</si>
  <si>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</si>
  <si>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</si>
  <si>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</si>
  <si>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</si>
  <si>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</si>
  <si>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</si>
  <si>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</si>
  <si>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</si>
  <si>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</si>
  <si>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</si>
  <si>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</si>
  <si>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</si>
  <si>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</si>
  <si>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</si>
  <si>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</si>
  <si>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</si>
  <si>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</si>
  <si>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</si>
  <si>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</si>
  <si>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</si>
  <si>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</si>
  <si>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</si>
  <si>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</si>
  <si>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</si>
  <si>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</si>
  <si>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</si>
  <si>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</si>
  <si>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</si>
  <si>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</si>
  <si>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</si>
  <si>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</si>
  <si>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</si>
  <si>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</si>
  <si>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</si>
  <si>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</si>
  <si>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</si>
  <si>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</si>
  <si>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</si>
  <si>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</si>
  <si>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</si>
  <si>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</si>
  <si>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</si>
  <si>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</si>
  <si>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</si>
  <si>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</si>
  <si>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</si>
  <si>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</si>
  <si>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</si>
  <si>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</si>
  <si>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</si>
  <si>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</si>
  <si>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</si>
  <si>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</si>
  <si>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</si>
  <si>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</si>
  <si>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</si>
  <si>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</si>
  <si>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</si>
  <si>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</si>
  <si>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</si>
  <si>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</si>
  <si>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</si>
  <si>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</si>
  <si>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</si>
  <si>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</si>
  <si>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</si>
  <si>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</si>
  <si>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</si>
  <si>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</si>
  <si>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</si>
  <si>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</si>
  <si>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</si>
  <si>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</si>
  <si>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</si>
  <si>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</si>
  <si>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</si>
  <si>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</si>
  <si>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</si>
  <si>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</si>
  <si>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</si>
  <si>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</si>
  <si>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</si>
  <si>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</si>
  <si>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</si>
  <si>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</si>
  <si>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</si>
  <si>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</si>
  <si>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</si>
  <si>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</si>
  <si>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</si>
  <si>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</si>
  <si>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</si>
  <si>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</si>
  <si>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</si>
  <si>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</si>
  <si>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</si>
  <si>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</si>
  <si>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</si>
  <si>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</si>
  <si>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</si>
  <si>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</si>
  <si>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</si>
  <si>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</si>
  <si>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</si>
  <si>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</si>
  <si>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</si>
  <si>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</si>
  <si>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</si>
  <si>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</si>
  <si>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</si>
  <si>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</si>
  <si>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</si>
  <si>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</si>
  <si>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</si>
  <si>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</si>
  <si>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</si>
  <si>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</si>
  <si>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</si>
  <si>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</si>
  <si>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</si>
  <si>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</si>
  <si>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</si>
  <si>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</si>
  <si>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</si>
  <si>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</si>
  <si>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</si>
  <si>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</si>
  <si>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</si>
  <si>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</si>
  <si>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</si>
  <si>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</si>
  <si>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</si>
  <si>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</si>
  <si>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</si>
  <si>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</si>
  <si>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</si>
  <si>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</si>
  <si>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</si>
  <si>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</si>
  <si>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</si>
  <si>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</si>
  <si>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</si>
  <si>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</si>
  <si>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</si>
  <si>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</si>
  <si>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</si>
  <si>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</si>
  <si>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</si>
  <si>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</si>
  <si>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</si>
  <si>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</si>
  <si>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</si>
  <si>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</si>
  <si>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</si>
  <si>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</si>
  <si>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</si>
  <si>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</si>
  <si>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</si>
  <si>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</si>
  <si>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</si>
  <si>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</si>
  <si>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</si>
  <si>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</si>
  <si>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</si>
  <si>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</si>
  <si>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</si>
  <si>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</si>
  <si>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</si>
  <si>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</si>
  <si>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</si>
  <si>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</si>
  <si>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</si>
  <si>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</si>
  <si>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</si>
  <si>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</si>
  <si>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</si>
  <si>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</si>
  <si>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</si>
  <si>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</si>
  <si>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</si>
  <si>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</si>
  <si>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</si>
  <si>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</si>
  <si>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</si>
  <si>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</si>
  <si>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</si>
  <si>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</si>
  <si>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</si>
  <si>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</si>
  <si>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</si>
  <si>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</si>
  <si>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</si>
  <si>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</si>
  <si>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</si>
  <si>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</si>
  <si>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</si>
  <si>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</si>
  <si>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</si>
  <si>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</si>
  <si>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</si>
  <si>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</si>
  <si>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</si>
  <si>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</si>
  <si>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</si>
  <si>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</si>
  <si>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</si>
  <si>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</si>
  <si>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</si>
  <si>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</si>
  <si>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</si>
  <si>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</si>
  <si>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</si>
  <si>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</si>
  <si>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</si>
  <si>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</si>
  <si>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</si>
  <si>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</si>
  <si>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</si>
  <si>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</si>
  <si>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</si>
  <si>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</si>
  <si>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</si>
  <si>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</si>
  <si>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</si>
  <si>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</si>
  <si>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</si>
  <si>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</si>
  <si>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</si>
  <si>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</si>
  <si>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</si>
  <si>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</si>
  <si>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</si>
  <si>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</si>
  <si>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</si>
  <si>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</si>
  <si>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</si>
  <si>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</si>
  <si>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</si>
  <si>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</si>
  <si>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</si>
  <si>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</si>
  <si>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</si>
  <si>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</si>
  <si>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</si>
  <si>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</si>
  <si>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</si>
  <si>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</si>
  <si>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</si>
  <si>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</si>
  <si>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</si>
  <si>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</si>
  <si>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</si>
  <si>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</si>
  <si>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</si>
  <si>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</si>
  <si>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</si>
  <si>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</si>
  <si>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</si>
  <si>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</si>
  <si>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</si>
  <si>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</si>
  <si>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</si>
  <si>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</si>
  <si>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</si>
  <si>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</si>
  <si>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</si>
  <si>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</si>
  <si>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</si>
  <si>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</si>
  <si>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</si>
  <si>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</si>
  <si>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</si>
  <si>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</si>
  <si>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</si>
  <si>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</si>
  <si>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</si>
  <si>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</si>
  <si>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</si>
  <si>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</si>
  <si>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</si>
  <si>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</si>
  <si>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</si>
  <si>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</si>
  <si>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</si>
  <si>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</si>
  <si>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</si>
  <si>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</si>
  <si>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</si>
  <si>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</si>
  <si>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</si>
  <si>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</si>
  <si>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</si>
  <si>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</si>
  <si>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</si>
  <si>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</si>
  <si>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</si>
  <si>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</si>
  <si>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</si>
  <si>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</si>
  <si>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</si>
  <si>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</si>
  <si>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</si>
  <si>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</si>
  <si>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</si>
  <si>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</si>
  <si>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</si>
  <si>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</si>
  <si>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</si>
  <si>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</si>
  <si>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</si>
  <si>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</si>
  <si>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</si>
  <si>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</si>
  <si>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</si>
  <si>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</si>
  <si>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</si>
  <si>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</si>
  <si>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</si>
  <si>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</si>
  <si>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</si>
  <si>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</si>
  <si>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</si>
  <si>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</si>
  <si>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</si>
  <si>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</si>
  <si>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</si>
  <si>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</si>
  <si>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</si>
  <si>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</si>
  <si>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</si>
  <si>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</si>
  <si>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</si>
  <si>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</si>
  <si>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</si>
  <si>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</si>
  <si>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</si>
  <si>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</si>
  <si>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</si>
  <si>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</si>
  <si>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</si>
  <si>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</si>
  <si>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</si>
  <si>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</si>
  <si>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</si>
  <si>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</si>
  <si>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</si>
  <si>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</si>
  <si>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</si>
  <si>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</si>
  <si>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</si>
  <si>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</si>
  <si>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</si>
  <si>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</si>
  <si>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</si>
  <si>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</si>
  <si>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</si>
  <si>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</si>
  <si>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</si>
  <si>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</si>
  <si>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</si>
  <si>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</si>
  <si>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</si>
  <si>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</si>
  <si>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</si>
  <si>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</si>
  <si>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</si>
  <si>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</si>
  <si>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</si>
  <si>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</si>
  <si>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</si>
  <si>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</si>
  <si>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</si>
  <si>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</si>
  <si>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</si>
  <si>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</si>
  <si>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</si>
  <si>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</si>
  <si>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</si>
  <si>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</si>
  <si>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</si>
  <si>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</si>
  <si>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</si>
  <si>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</si>
  <si>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</si>
  <si>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</si>
  <si>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</si>
  <si>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</si>
  <si>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</si>
  <si>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</si>
  <si>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</si>
  <si>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</si>
  <si>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</si>
  <si>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</si>
  <si>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</si>
  <si>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</si>
  <si>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</si>
  <si>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</si>
  <si>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</si>
  <si>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</si>
  <si>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</si>
  <si>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</si>
  <si>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</si>
  <si>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</si>
  <si>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</si>
  <si>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</si>
  <si>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</si>
  <si>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</si>
  <si>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</si>
  <si>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</si>
  <si>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</si>
  <si>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</si>
  <si>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</si>
  <si>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</si>
  <si>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</si>
  <si>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</si>
  <si>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</si>
  <si>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</si>
  <si>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</si>
  <si>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</si>
  <si>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</si>
  <si>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</si>
  <si>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</si>
  <si>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</si>
  <si>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</si>
  <si>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</si>
  <si>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</si>
  <si>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</si>
  <si>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</si>
  <si>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</si>
  <si>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</si>
  <si>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</si>
  <si>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</si>
  <si>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</si>
  <si>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</si>
  <si>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</si>
  <si>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</si>
  <si>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</si>
  <si>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</si>
  <si>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</si>
  <si>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</si>
  <si>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</si>
  <si>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</si>
  <si>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</si>
  <si>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</si>
  <si>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</si>
  <si>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</si>
  <si>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</si>
  <si>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</si>
  <si>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</si>
  <si>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</si>
  <si>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</si>
  <si>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</si>
  <si>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</si>
  <si>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</si>
  <si>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</si>
  <si>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</si>
  <si>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</si>
  <si>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</si>
  <si>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</si>
  <si>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</si>
  <si>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</si>
  <si>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</si>
  <si>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</si>
  <si>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</si>
  <si>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</si>
  <si>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</si>
  <si>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</si>
  <si>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</si>
  <si>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</si>
  <si>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</si>
  <si>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</si>
  <si>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</si>
  <si>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</si>
  <si>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</si>
  <si>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</si>
  <si>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</si>
  <si>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</si>
  <si>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</si>
  <si>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</si>
  <si>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</si>
  <si>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</si>
  <si>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</si>
  <si>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</si>
  <si>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</si>
  <si>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</si>
  <si>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</si>
  <si>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</si>
  <si>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</si>
  <si>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</si>
  <si>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</si>
  <si>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</si>
  <si>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</si>
  <si>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</si>
  <si>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</si>
  <si>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</si>
  <si>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</si>
  <si>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</si>
  <si>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</si>
  <si>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</si>
  <si>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</si>
  <si>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</si>
  <si>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</si>
  <si>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</si>
  <si>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</si>
  <si>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</si>
  <si>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</si>
  <si>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</si>
  <si>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</si>
  <si>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</si>
  <si>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</si>
  <si>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</si>
  <si>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</si>
  <si>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</si>
  <si>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</si>
  <si>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</si>
  <si>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</si>
  <si>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</si>
  <si>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</si>
  <si>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</si>
  <si>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</si>
  <si>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</si>
  <si>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</si>
  <si>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</si>
  <si>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</si>
  <si>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</si>
  <si>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</si>
  <si>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</si>
  <si>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</si>
  <si>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</si>
  <si>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</si>
  <si>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</si>
  <si>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</si>
  <si>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</si>
  <si>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</si>
  <si>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</si>
  <si>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</si>
  <si>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</si>
  <si>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</si>
  <si>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</si>
  <si>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</si>
  <si>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</si>
  <si>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</si>
  <si>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</si>
  <si>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</si>
  <si>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</si>
  <si>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</si>
  <si>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</si>
  <si>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</si>
  <si>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</si>
  <si>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</si>
  <si>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</si>
  <si>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</si>
  <si>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</si>
  <si>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</si>
  <si>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</si>
  <si>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</si>
  <si>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</si>
  <si>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</si>
  <si>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</si>
  <si>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</si>
  <si>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</si>
  <si>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</si>
  <si>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</si>
  <si>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</si>
  <si>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</si>
  <si>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</si>
  <si>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</si>
  <si>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</si>
  <si>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</si>
  <si>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</si>
  <si>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</si>
  <si>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</si>
  <si>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</si>
  <si>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</si>
  <si>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</si>
  <si>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</si>
  <si>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</si>
  <si>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</si>
  <si>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</si>
  <si>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</si>
  <si>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</si>
  <si>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</si>
  <si>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</si>
  <si>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</si>
  <si>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</si>
  <si>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</si>
  <si>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</si>
  <si>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</si>
  <si>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</si>
  <si>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</si>
  <si>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</si>
  <si>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</si>
  <si>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</si>
  <si>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</si>
  <si>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</si>
  <si>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</si>
  <si>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</si>
  <si>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</si>
  <si>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</si>
  <si>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</si>
  <si>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</si>
  <si>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</si>
  <si>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</si>
  <si>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</si>
  <si>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</si>
  <si>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</si>
  <si>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</si>
  <si>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</si>
  <si>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</si>
  <si>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</si>
  <si>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</si>
  <si>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</si>
  <si>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</si>
  <si>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</si>
  <si>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</si>
  <si>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</si>
  <si>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</si>
  <si>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</si>
  <si>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</si>
  <si>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</si>
  <si>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</si>
  <si>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</si>
  <si>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</si>
  <si>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</si>
  <si>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</si>
  <si>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</si>
  <si>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</si>
  <si>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</si>
  <si>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</si>
  <si>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</si>
  <si>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</si>
  <si>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</si>
  <si>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</si>
  <si>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</si>
  <si>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</si>
  <si>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</si>
  <si>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</si>
  <si>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</si>
  <si>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</si>
  <si>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</si>
  <si>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</si>
  <si>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</si>
  <si>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</si>
  <si>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</si>
  <si>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</si>
  <si>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</si>
  <si>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</si>
  <si>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</si>
  <si>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</si>
  <si>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</si>
  <si>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</si>
  <si>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</si>
  <si>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</si>
  <si>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</si>
  <si>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</si>
  <si>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</si>
  <si>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</si>
  <si>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</si>
  <si>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</si>
  <si>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</si>
  <si>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</si>
  <si>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</si>
  <si>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</si>
  <si>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</si>
  <si>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</si>
  <si>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</si>
  <si>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</si>
  <si>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</si>
  <si>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</si>
  <si>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</si>
  <si>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</si>
  <si>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</si>
  <si>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</si>
  <si>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</si>
  <si>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</si>
  <si>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</si>
  <si>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</si>
  <si>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</si>
  <si>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</si>
  <si>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</si>
  <si>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</si>
  <si>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</si>
  <si>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</si>
  <si>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</si>
  <si>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</si>
  <si>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</si>
  <si>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</si>
  <si>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</si>
  <si>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</si>
  <si>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</si>
  <si>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</si>
  <si>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</si>
  <si>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</si>
  <si>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</si>
  <si>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</si>
  <si>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</si>
  <si>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</si>
  <si>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</si>
  <si>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</si>
  <si>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</si>
  <si>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</si>
  <si>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</si>
  <si>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</si>
  <si>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</si>
  <si>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</si>
  <si>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</si>
  <si>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</si>
  <si>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</si>
  <si>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</si>
  <si>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</si>
  <si>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</si>
  <si>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</si>
  <si>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</si>
  <si>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</si>
  <si>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</si>
  <si>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</si>
  <si>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</si>
  <si>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</si>
  <si>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</si>
  <si>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</si>
  <si>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</si>
  <si>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</si>
  <si>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</si>
  <si>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</si>
  <si>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</si>
  <si>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</si>
  <si>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</si>
  <si>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</si>
  <si>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</si>
  <si>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</si>
  <si>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</si>
  <si>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</si>
  <si>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</si>
  <si>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</si>
  <si>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</si>
  <si>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</si>
  <si>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</si>
  <si>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</si>
  <si>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</si>
  <si>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</si>
  <si>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</si>
  <si>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</si>
  <si>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</si>
  <si>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</si>
  <si>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</si>
  <si>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</si>
  <si>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</si>
  <si>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</si>
  <si>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</si>
  <si>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</si>
  <si>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</si>
  <si>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</si>
  <si>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</si>
  <si>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</si>
  <si>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</si>
  <si>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</si>
  <si>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</si>
  <si>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</si>
  <si>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</si>
  <si>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</si>
  <si>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</si>
  <si>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</si>
  <si>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</si>
  <si>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</si>
  <si>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</si>
  <si>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</si>
  <si>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</si>
  <si>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</si>
  <si>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</si>
  <si>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</si>
  <si>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</si>
  <si>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</si>
  <si>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</si>
  <si>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</si>
  <si>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</si>
  <si>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</si>
  <si>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</si>
  <si>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</si>
  <si>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</si>
  <si>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</si>
  <si>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</si>
  <si>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</si>
  <si>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</si>
  <si>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</si>
  <si>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</si>
  <si>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</si>
  <si>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</si>
  <si>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</si>
  <si>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</si>
  <si>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</si>
  <si>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</si>
  <si>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</si>
  <si>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</si>
  <si>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</si>
  <si>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</si>
  <si>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</si>
  <si>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</si>
  <si>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</si>
  <si>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</si>
  <si>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</si>
  <si>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</si>
  <si>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</si>
  <si>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</si>
  <si>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</si>
  <si>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</si>
  <si>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</si>
  <si>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</si>
  <si>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</si>
  <si>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</si>
  <si>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</si>
  <si>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</si>
  <si>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</si>
  <si>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</si>
  <si>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</si>
  <si>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</si>
  <si>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</si>
  <si>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</si>
  <si>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</si>
  <si>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</si>
  <si>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</si>
  <si>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</si>
  <si>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</si>
  <si>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</si>
  <si>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</si>
  <si>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</si>
  <si>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</si>
  <si>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</si>
  <si>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</si>
  <si>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</si>
  <si>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</si>
  <si>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</si>
  <si>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</si>
  <si>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</si>
  <si>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</si>
  <si>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</si>
  <si>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</si>
  <si>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</si>
  <si>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</si>
  <si>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</si>
  <si>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</si>
  <si>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</si>
  <si>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</si>
  <si>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</si>
  <si>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</si>
  <si>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</si>
  <si>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</si>
  <si>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</si>
  <si>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</si>
  <si>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</si>
  <si>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</si>
  <si>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</si>
  <si>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</si>
  <si>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</si>
  <si>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</si>
  <si>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</si>
  <si>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</si>
  <si>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</si>
  <si>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</si>
  <si>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</si>
  <si>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</si>
  <si>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</si>
  <si>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</si>
  <si>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</si>
  <si>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</si>
  <si>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</si>
  <si>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</si>
  <si>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</si>
  <si>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</si>
  <si>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</si>
  <si>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</si>
  <si>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</si>
  <si>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</si>
  <si>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</si>
  <si>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</si>
  <si>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</si>
  <si>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</si>
  <si>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</si>
  <si>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</si>
  <si>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</si>
  <si>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</si>
  <si>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</si>
  <si>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</si>
  <si>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</si>
  <si>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</si>
  <si>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</si>
  <si>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</si>
  <si>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</si>
  <si>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</si>
  <si>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</si>
  <si>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</si>
  <si>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</si>
  <si>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</si>
  <si>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</si>
  <si>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</si>
  <si>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</si>
  <si>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</si>
  <si>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</si>
  <si>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</si>
  <si>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</si>
  <si>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</si>
  <si>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</si>
  <si>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</si>
  <si>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</si>
  <si>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</si>
  <si>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</si>
  <si>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</si>
  <si>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</si>
  <si>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</si>
  <si>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</si>
  <si>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</si>
  <si>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</si>
  <si>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</si>
  <si>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</si>
  <si>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</si>
  <si>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</si>
  <si>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</si>
  <si>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</si>
  <si>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</si>
  <si>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</si>
  <si>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</si>
  <si>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</si>
  <si>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</si>
  <si>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</si>
  <si>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</si>
  <si>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</si>
  <si>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</si>
  <si>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</si>
  <si>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</si>
  <si>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</si>
  <si>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</si>
  <si>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</si>
  <si>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</si>
  <si>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</si>
  <si>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</si>
  <si>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</si>
  <si>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</si>
  <si>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</si>
  <si>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</si>
  <si>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</si>
  <si>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</si>
  <si>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</si>
  <si>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</si>
  <si>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</si>
  <si>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</si>
  <si>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</si>
  <si>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</si>
  <si>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</si>
  <si>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</si>
  <si>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</si>
  <si>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</si>
  <si>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</si>
  <si>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</si>
  <si>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</si>
  <si>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</si>
  <si>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</si>
  <si>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</si>
  <si>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</si>
  <si>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</si>
  <si>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</si>
  <si>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</si>
  <si>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</si>
  <si>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</si>
  <si>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</si>
  <si>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</si>
  <si>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</si>
  <si>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</si>
  <si>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</si>
  <si>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</si>
  <si>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</si>
  <si>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</si>
  <si>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</si>
  <si>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</si>
  <si>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</si>
  <si>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</si>
  <si>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</si>
  <si>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</si>
  <si>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</si>
  <si>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</si>
  <si>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</si>
  <si>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</si>
  <si>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</si>
  <si>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</si>
  <si>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</si>
  <si>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</si>
  <si>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</si>
  <si>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</si>
  <si>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</si>
  <si>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</si>
  <si>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</si>
  <si>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</si>
  <si>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</si>
  <si>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</si>
  <si>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</si>
  <si>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</si>
  <si>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</si>
  <si>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</si>
  <si>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</si>
  <si>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</si>
  <si>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</si>
  <si>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</si>
  <si>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</si>
  <si>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</si>
  <si>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</si>
  <si>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</si>
  <si>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</si>
  <si>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</si>
  <si>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</si>
  <si>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</si>
  <si>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</si>
  <si>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</si>
  <si>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</si>
  <si>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</si>
  <si>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</si>
  <si>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</si>
  <si>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</si>
  <si>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</si>
  <si>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</si>
  <si>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</si>
  <si>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</si>
  <si>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</si>
  <si>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</si>
  <si>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</si>
  <si>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</si>
  <si>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</si>
  <si>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</si>
  <si>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</si>
  <si>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</si>
  <si>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</si>
  <si>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</si>
  <si>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</si>
  <si>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</si>
  <si>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</si>
  <si>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</si>
  <si>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</si>
  <si>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</si>
  <si>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</si>
  <si>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</si>
  <si>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</si>
  <si>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</si>
  <si>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</si>
  <si>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</si>
  <si>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</si>
  <si>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</si>
  <si>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</si>
  <si>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</si>
  <si>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</si>
  <si>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</si>
  <si>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</si>
  <si>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</si>
  <si>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</si>
  <si>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</si>
  <si>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</si>
  <si>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</si>
  <si>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</si>
  <si>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</si>
  <si>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</si>
  <si>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</si>
  <si>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</si>
  <si>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</si>
  <si>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</si>
  <si>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</si>
  <si>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</si>
  <si>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</si>
  <si>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</si>
  <si>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</si>
  <si>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</si>
  <si>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</si>
  <si>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</si>
  <si>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</si>
  <si>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</si>
  <si>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</si>
  <si>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</si>
  <si>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</si>
  <si>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</si>
  <si>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</si>
  <si>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</si>
  <si>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</si>
  <si>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</si>
  <si>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</si>
  <si>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</si>
  <si>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</si>
  <si>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</si>
  <si>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</si>
  <si>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</si>
  <si>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</si>
  <si>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</si>
  <si>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</si>
  <si>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</si>
  <si>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</si>
  <si>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</si>
  <si>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</si>
  <si>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</si>
  <si>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</si>
  <si>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</si>
  <si>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</si>
  <si>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</si>
  <si>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</si>
  <si>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</si>
  <si>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</si>
  <si>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</si>
  <si>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</si>
  <si>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</si>
  <si>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</si>
  <si>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</si>
  <si>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</si>
  <si>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</si>
  <si>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</si>
  <si>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</si>
  <si>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</si>
  <si>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</si>
  <si>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</si>
  <si>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</si>
  <si>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</si>
  <si>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</si>
  <si>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</si>
  <si>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</si>
  <si>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</si>
  <si>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</si>
  <si>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</si>
  <si>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</si>
  <si>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</si>
  <si>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</si>
  <si>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</si>
  <si>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</si>
  <si>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</si>
  <si>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</si>
  <si>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</si>
  <si>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</si>
  <si>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</si>
  <si>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</si>
  <si>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</si>
  <si>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</si>
  <si>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</si>
  <si>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</si>
  <si>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</si>
  <si>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</si>
  <si>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</si>
  <si>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</si>
  <si>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</si>
  <si>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</si>
  <si>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</si>
  <si>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</si>
  <si>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</si>
  <si>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</si>
  <si>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</si>
  <si>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</si>
  <si>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</si>
  <si>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</si>
  <si>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</si>
  <si>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</si>
  <si>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</si>
  <si>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</si>
  <si>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</si>
  <si>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</si>
  <si>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</si>
  <si>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</si>
  <si>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</si>
  <si>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</si>
  <si>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</si>
  <si>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</si>
  <si>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</si>
  <si>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</si>
  <si>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</si>
  <si>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</si>
  <si>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</si>
  <si>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</si>
  <si>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</si>
  <si>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</si>
  <si>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</si>
  <si>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</si>
  <si>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</si>
  <si>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</si>
  <si>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</si>
  <si>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</si>
  <si>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</si>
  <si>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</si>
  <si>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</si>
  <si>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</si>
  <si>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</si>
  <si>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</si>
  <si>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</si>
  <si>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</si>
  <si>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</si>
  <si>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</si>
  <si>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</si>
  <si>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</si>
  <si>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</si>
  <si>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</si>
  <si>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</si>
  <si>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</si>
  <si>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</si>
  <si>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</si>
  <si>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</si>
  <si>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</si>
  <si>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</si>
  <si>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</si>
  <si>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</si>
  <si>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</si>
  <si>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</si>
  <si>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</si>
  <si>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</si>
  <si>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</si>
  <si>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</si>
  <si>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</si>
  <si>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</si>
  <si>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</si>
  <si>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</si>
  <si>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</si>
  <si>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</si>
  <si>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</si>
  <si>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</si>
  <si>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</si>
  <si>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</si>
  <si>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</si>
  <si>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</si>
  <si>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</si>
  <si>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</si>
  <si>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</si>
  <si>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</si>
  <si>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</si>
  <si>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</si>
  <si>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</si>
  <si>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</si>
  <si>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</si>
  <si>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</si>
  <si>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</si>
  <si>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</si>
  <si>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</si>
  <si>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</si>
  <si>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</si>
  <si>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</si>
  <si>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</si>
  <si>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</si>
  <si>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</si>
  <si>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</si>
  <si>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</si>
  <si>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</si>
  <si>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</si>
  <si>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</si>
  <si>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</si>
  <si>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</si>
  <si>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</si>
  <si>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</si>
  <si>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</si>
  <si>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</si>
  <si>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</si>
  <si>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</si>
  <si>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</si>
  <si>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</si>
  <si>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</si>
  <si>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</si>
  <si>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</si>
  <si>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</si>
  <si>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</si>
  <si>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</si>
  <si>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</si>
  <si>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</si>
  <si>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</si>
  <si>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</si>
  <si>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</si>
  <si>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</si>
  <si>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</si>
  <si>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</si>
  <si>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</si>
  <si>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</si>
  <si>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</si>
  <si>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</si>
  <si>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</si>
  <si>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</si>
  <si>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</si>
  <si>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</si>
  <si>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</si>
  <si>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</si>
  <si>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</si>
  <si>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</si>
  <si>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</si>
  <si>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</si>
  <si>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</si>
  <si>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</si>
  <si>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</si>
  <si>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</si>
  <si>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</si>
  <si>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</si>
  <si>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</si>
  <si>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</si>
  <si>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</si>
  <si>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</si>
  <si>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</si>
  <si>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</si>
  <si>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</si>
  <si>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</si>
  <si>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</si>
  <si>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</si>
  <si>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</si>
  <si>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</si>
  <si>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</si>
  <si>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</si>
  <si>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</si>
  <si>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</si>
  <si>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</si>
  <si>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</si>
  <si>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</si>
  <si>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</si>
  <si>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</si>
  <si>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</si>
  <si>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</si>
  <si>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</si>
  <si>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</si>
  <si>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</si>
  <si>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</si>
  <si>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</si>
  <si>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</si>
  <si>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</si>
  <si>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</si>
  <si>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</si>
  <si>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</si>
  <si>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</si>
  <si>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</si>
  <si>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</si>
  <si>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</si>
  <si>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</si>
  <si>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</si>
  <si>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</si>
  <si>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</si>
  <si>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</si>
  <si>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</si>
  <si>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</si>
  <si>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</si>
  <si>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</si>
  <si>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</si>
  <si>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</si>
  <si>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</si>
  <si>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</si>
  <si>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</si>
  <si>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</si>
  <si>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</si>
  <si>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</si>
  <si>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</si>
  <si>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</si>
  <si>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</si>
  <si>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</si>
  <si>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</si>
  <si>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</si>
  <si>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</si>
  <si>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</si>
  <si>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</si>
  <si>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</si>
  <si>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</si>
  <si>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</si>
  <si>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</si>
  <si>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</si>
  <si>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</si>
  <si>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</si>
  <si>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</si>
  <si>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</si>
  <si>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</si>
  <si>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</si>
  <si>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</si>
  <si>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</si>
  <si>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</si>
  <si>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</si>
  <si>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</si>
  <si>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</si>
  <si>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</si>
  <si>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</si>
  <si>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</si>
  <si>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</si>
  <si>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</si>
  <si>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</si>
  <si>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</si>
  <si>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</si>
  <si>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</si>
  <si>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</si>
  <si>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</si>
  <si>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</si>
  <si>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</si>
  <si>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</si>
  <si>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</si>
  <si>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</si>
  <si>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</si>
  <si>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</si>
  <si>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</si>
  <si>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</si>
  <si>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</si>
  <si>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</si>
  <si>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</si>
  <si>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</si>
  <si>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</si>
  <si>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</si>
  <si>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</si>
  <si>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</si>
  <si>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</si>
  <si>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</si>
  <si>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</si>
  <si>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</si>
  <si>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</si>
  <si>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</si>
  <si>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</si>
  <si>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</si>
  <si>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</si>
  <si>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</si>
  <si>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</si>
  <si>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</si>
  <si>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</si>
  <si>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</si>
  <si>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</si>
  <si>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</si>
  <si>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</si>
  <si>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</si>
  <si>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</si>
  <si>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</si>
  <si>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</si>
  <si>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</si>
  <si>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</si>
  <si>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</si>
  <si>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</si>
  <si>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</si>
  <si>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</si>
  <si>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</si>
  <si>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</si>
  <si>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</si>
  <si>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</si>
  <si>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</si>
  <si>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</si>
  <si>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</si>
  <si>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</si>
  <si>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</si>
  <si>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</si>
  <si>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</si>
  <si>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</si>
  <si>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</si>
  <si>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</si>
  <si>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</si>
  <si>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</si>
  <si>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</si>
  <si>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</si>
  <si>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</si>
  <si>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</si>
  <si>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</si>
  <si>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</si>
  <si>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</si>
  <si>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</si>
  <si>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</si>
  <si>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</si>
  <si>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</si>
  <si>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</si>
  <si>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</si>
  <si>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</si>
  <si>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</si>
  <si>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</si>
  <si>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</si>
  <si>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</si>
  <si>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</si>
  <si>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</si>
  <si>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</si>
  <si>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</si>
  <si>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</si>
  <si>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</si>
  <si>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</si>
  <si>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</si>
  <si>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</si>
  <si>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</si>
  <si>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</si>
  <si>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</si>
  <si>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</si>
  <si>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</si>
  <si>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</si>
  <si>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</si>
  <si>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</si>
  <si>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</si>
  <si>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</si>
  <si>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</si>
  <si>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</si>
  <si>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</si>
  <si>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</si>
  <si>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</si>
  <si>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</si>
  <si>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</si>
  <si>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</si>
  <si>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</si>
  <si>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</si>
  <si>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</si>
  <si>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</si>
  <si>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</si>
  <si>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</si>
  <si>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</si>
  <si>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</si>
  <si>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</si>
  <si>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</si>
  <si>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</si>
  <si>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</si>
  <si>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</si>
  <si>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</si>
  <si>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</si>
  <si>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</si>
  <si>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</si>
  <si>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</si>
  <si>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</si>
  <si>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</si>
  <si>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</si>
  <si>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</si>
  <si>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</si>
  <si>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</si>
  <si>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</si>
  <si>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</si>
  <si>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</si>
  <si>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</si>
  <si>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</si>
  <si>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</si>
  <si>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</si>
  <si>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</si>
  <si>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</si>
  <si>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</si>
  <si>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</si>
  <si>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</si>
  <si>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</si>
  <si>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</si>
  <si>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</si>
  <si>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</si>
  <si>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</si>
  <si>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</si>
  <si>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</si>
  <si>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</si>
  <si>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</si>
  <si>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</si>
  <si>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</si>
  <si>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</si>
  <si>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</si>
  <si>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</si>
  <si>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</si>
  <si>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</si>
  <si>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</si>
  <si>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</si>
  <si>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</si>
  <si>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</si>
  <si>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</si>
  <si>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</si>
  <si>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</si>
  <si>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</si>
  <si>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</si>
  <si>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</si>
  <si>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</si>
  <si>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</si>
  <si>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</si>
  <si>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</si>
  <si>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</si>
  <si>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</si>
  <si>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</si>
  <si>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</si>
  <si>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</si>
  <si>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</si>
  <si>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</si>
  <si>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</si>
  <si>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</si>
  <si>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</si>
  <si>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</si>
  <si>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</si>
  <si>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</si>
  <si>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</si>
  <si>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</si>
  <si>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</si>
  <si>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</si>
  <si>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</si>
  <si>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</si>
  <si>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</si>
  <si>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</si>
  <si>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</si>
  <si>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</si>
  <si>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</si>
  <si>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</si>
  <si>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</si>
  <si>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</si>
  <si>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</si>
  <si>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</si>
  <si>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</si>
  <si>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</si>
  <si>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</si>
  <si>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</si>
  <si>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</si>
  <si>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</si>
  <si>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</si>
  <si>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</si>
  <si>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</si>
  <si>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</si>
  <si>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</si>
  <si>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</si>
  <si>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</si>
  <si>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</si>
  <si>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</si>
  <si>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</si>
  <si>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</si>
  <si>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</si>
  <si>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</si>
  <si>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</si>
  <si>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</si>
  <si>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</si>
  <si>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</si>
  <si>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</si>
  <si>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</si>
  <si>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</si>
  <si>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</si>
  <si>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</si>
  <si>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</si>
  <si>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</si>
  <si>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</si>
  <si>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</si>
  <si>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</si>
  <si>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</si>
  <si>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</si>
  <si>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</si>
  <si>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</si>
  <si>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</si>
  <si>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</si>
  <si>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</si>
  <si>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</si>
  <si>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</si>
  <si>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</si>
  <si>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</si>
  <si>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</si>
  <si>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</si>
  <si>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</si>
  <si>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</si>
  <si>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</si>
  <si>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</si>
  <si>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</si>
  <si>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</si>
  <si>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</si>
  <si>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</si>
  <si>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</si>
  <si>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</si>
  <si>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</si>
  <si>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</si>
  <si>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</si>
  <si>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</si>
  <si>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</si>
  <si>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</si>
  <si>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</si>
  <si>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</si>
  <si>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</si>
  <si>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</si>
  <si>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</si>
  <si>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</si>
  <si>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</si>
  <si>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</si>
  <si>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</si>
  <si>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</si>
  <si>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</si>
  <si>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</si>
  <si>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</si>
  <si>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</si>
  <si>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</si>
  <si>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</si>
  <si>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</si>
  <si>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</si>
  <si>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</si>
  <si>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</si>
  <si>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</si>
  <si>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</si>
  <si>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</si>
  <si>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</si>
  <si>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</si>
  <si>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</si>
  <si>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</si>
  <si>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</si>
  <si>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</si>
  <si>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</si>
  <si>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</si>
  <si>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</si>
  <si>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</si>
  <si>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</si>
  <si>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</si>
  <si>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</si>
  <si>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</si>
  <si>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</si>
  <si>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</si>
  <si>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</si>
  <si>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</si>
  <si>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</si>
  <si>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</si>
  <si>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</si>
  <si>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</si>
  <si>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</si>
  <si>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</si>
  <si>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</si>
  <si>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</si>
  <si>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</si>
  <si>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</si>
  <si>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</si>
  <si>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</si>
  <si>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</si>
  <si>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</si>
  <si>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</si>
  <si>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</si>
  <si>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</si>
  <si>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</si>
  <si>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</si>
  <si>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</si>
  <si>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</si>
  <si>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</si>
  <si>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</si>
  <si>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</si>
  <si>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</si>
  <si>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</si>
  <si>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</si>
  <si>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</si>
  <si>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</si>
  <si>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</si>
  <si>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</si>
  <si>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</si>
  <si>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</si>
  <si>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</si>
  <si>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</si>
  <si>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</si>
  <si>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</si>
  <si>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</si>
  <si>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</si>
  <si>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</si>
  <si>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</si>
  <si>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</si>
  <si>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</si>
  <si>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</si>
  <si>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</si>
  <si>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</si>
  <si>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</si>
  <si>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</si>
  <si>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</si>
  <si>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</si>
  <si>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</si>
  <si>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</si>
  <si>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</si>
  <si>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</si>
  <si>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</si>
  <si>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</si>
  <si>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</si>
  <si>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</si>
  <si>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</si>
  <si>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</si>
  <si>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</si>
  <si>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</si>
  <si>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</si>
  <si>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</si>
  <si>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</si>
  <si>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</si>
  <si>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</si>
  <si>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</si>
  <si>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</si>
  <si>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</si>
  <si>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</si>
  <si>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</si>
  <si>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</si>
  <si>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</si>
  <si>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</si>
  <si>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</si>
  <si>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</si>
  <si>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</si>
  <si>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</si>
  <si>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</si>
  <si>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</si>
  <si>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</si>
  <si>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</si>
  <si>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</si>
  <si>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</si>
  <si>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</si>
  <si>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</si>
  <si>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</si>
  <si>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</si>
  <si>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</si>
  <si>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</si>
  <si>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</si>
  <si>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</si>
  <si>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</si>
  <si>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</si>
  <si>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</si>
  <si>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</si>
  <si>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</si>
  <si>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</si>
  <si>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</si>
  <si>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</si>
  <si>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</si>
  <si>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</si>
  <si>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</si>
  <si>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</si>
  <si>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</si>
  <si>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</si>
  <si>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</si>
  <si>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</si>
  <si>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</si>
  <si>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</si>
  <si>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</si>
  <si>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</si>
  <si>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</si>
  <si>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</si>
  <si>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</si>
  <si>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</si>
  <si>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</si>
  <si>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</si>
  <si>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</si>
  <si>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</si>
  <si>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</si>
  <si>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</si>
  <si>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</si>
  <si>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</si>
  <si>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</si>
  <si>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</si>
  <si>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</si>
  <si>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</si>
  <si>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</si>
  <si>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</si>
  <si>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</si>
  <si>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</si>
  <si>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</si>
  <si>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</si>
  <si>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</si>
  <si>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</si>
  <si>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</si>
  <si>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</si>
  <si>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</si>
  <si>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</si>
  <si>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</si>
  <si>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</si>
  <si>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</si>
  <si>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</si>
  <si>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</si>
  <si>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</si>
  <si>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</si>
  <si>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</si>
  <si>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</si>
  <si>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</si>
  <si>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</si>
  <si>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</si>
  <si>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</si>
  <si>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</si>
  <si>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</si>
  <si>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</si>
  <si>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</si>
  <si>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</si>
  <si>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</si>
  <si>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</si>
  <si>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</si>
  <si>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</si>
  <si>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</si>
  <si>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</si>
  <si>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</si>
  <si>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</si>
  <si>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</si>
  <si>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</si>
  <si>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</si>
  <si>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</si>
  <si>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</si>
  <si>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</si>
  <si>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</si>
  <si>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</si>
  <si>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</si>
  <si>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</si>
  <si>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</si>
  <si>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</si>
  <si>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</si>
  <si>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</si>
  <si>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</si>
  <si>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</si>
  <si>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</si>
  <si>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</si>
  <si>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</si>
  <si>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</si>
  <si>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</si>
  <si>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</si>
  <si>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</si>
  <si>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</si>
  <si>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</si>
  <si>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</si>
  <si>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</si>
  <si>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</si>
  <si>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</si>
  <si>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</si>
  <si>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</si>
  <si>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</si>
  <si>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</si>
  <si>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</si>
  <si>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</si>
  <si>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</si>
  <si>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</si>
  <si>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</si>
  <si>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</si>
  <si>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</si>
  <si>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</si>
  <si>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</si>
  <si>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</si>
  <si>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</si>
  <si>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</si>
  <si>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</si>
  <si>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</si>
  <si>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</si>
  <si>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</si>
  <si>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</si>
  <si>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</si>
  <si>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</si>
  <si>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</si>
  <si>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</si>
  <si>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</si>
  <si>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</si>
  <si>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</si>
  <si>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</si>
  <si>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</si>
  <si>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</si>
  <si>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</si>
  <si>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</si>
  <si>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</si>
  <si>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</si>
  <si>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</si>
  <si>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</si>
  <si>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</si>
  <si>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</si>
  <si>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</si>
  <si>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</si>
  <si>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</si>
  <si>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</si>
  <si>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</si>
  <si>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</si>
  <si>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</si>
  <si>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</si>
  <si>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</si>
  <si>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</si>
  <si>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</si>
  <si>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</si>
  <si>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</si>
  <si>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</si>
  <si>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</si>
  <si>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</si>
  <si>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</si>
  <si>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</si>
  <si>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</si>
  <si>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</si>
  <si>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</si>
  <si>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</si>
  <si>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</si>
  <si>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</si>
  <si>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</si>
  <si>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</si>
  <si>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</si>
  <si>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</si>
  <si>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</si>
  <si>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</si>
  <si>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</si>
  <si>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</si>
  <si>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</si>
  <si>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</si>
  <si>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</si>
  <si>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</si>
  <si>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</si>
  <si>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</si>
  <si>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</si>
  <si>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</si>
  <si>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</si>
  <si>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</si>
  <si>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</si>
  <si>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</si>
  <si>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</si>
  <si>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</si>
  <si>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</si>
  <si>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</si>
  <si>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</si>
  <si>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</si>
  <si>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</si>
  <si>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</si>
  <si>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</si>
  <si>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</si>
  <si>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</si>
  <si>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</si>
  <si>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</si>
  <si>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</si>
  <si>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</si>
  <si>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</si>
  <si>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</si>
  <si>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</si>
  <si>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</si>
  <si>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</si>
  <si>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</si>
  <si>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</si>
  <si>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</si>
  <si>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</si>
  <si>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</si>
  <si>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</si>
  <si>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</si>
  <si>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</si>
  <si>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</si>
  <si>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</si>
  <si>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</si>
  <si>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</si>
  <si>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</si>
  <si>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</si>
  <si>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</si>
  <si>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</si>
  <si>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</si>
  <si>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</si>
  <si>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</si>
  <si>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</si>
  <si>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</si>
  <si>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</si>
  <si>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</si>
  <si>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</si>
  <si>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</si>
  <si>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</si>
  <si>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</si>
  <si>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</si>
  <si>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</si>
  <si>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</si>
  <si>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</si>
  <si>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</si>
  <si>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</si>
  <si>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</si>
  <si>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</si>
  <si>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</si>
  <si>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</si>
  <si>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</si>
  <si>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</si>
  <si>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</si>
  <si>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</si>
  <si>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</si>
  <si>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</si>
  <si>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</si>
  <si>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</si>
  <si>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</si>
  <si>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</si>
  <si>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</si>
  <si>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</si>
  <si>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</si>
  <si>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</si>
  <si>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</si>
  <si>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</si>
  <si>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</si>
  <si>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</si>
  <si>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</si>
  <si>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</si>
  <si>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</si>
  <si>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</si>
  <si>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</si>
  <si>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</si>
  <si>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</si>
  <si>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</si>
  <si>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</si>
  <si>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</si>
  <si>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</si>
  <si>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</si>
  <si>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</si>
  <si>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</si>
  <si>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</si>
  <si>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</si>
  <si>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</si>
  <si>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</si>
  <si>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</si>
  <si>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</si>
  <si>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</si>
  <si>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</si>
  <si>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</si>
  <si>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</si>
  <si>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</si>
  <si>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</si>
  <si>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</si>
  <si>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</si>
  <si>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</si>
  <si>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</si>
  <si>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</si>
  <si>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</si>
  <si>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</si>
  <si>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</si>
  <si>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</si>
  <si>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</si>
  <si>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</si>
  <si>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</si>
  <si>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</si>
  <si>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</si>
  <si>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</si>
  <si>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</si>
  <si>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</si>
  <si>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</si>
  <si>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</si>
  <si>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</si>
  <si>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</si>
  <si>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</si>
  <si>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</si>
  <si>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</si>
  <si>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</si>
  <si>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</si>
  <si>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</si>
  <si>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</si>
  <si>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</si>
  <si>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</si>
  <si>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</si>
  <si>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</si>
  <si>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</si>
  <si>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</si>
  <si>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</si>
  <si>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</si>
  <si>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</si>
  <si>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</si>
  <si>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</si>
  <si>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</si>
  <si>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</si>
  <si>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</si>
  <si>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</si>
  <si>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</si>
  <si>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</si>
  <si>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</si>
  <si>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</si>
  <si>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</si>
  <si>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</si>
  <si>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</si>
  <si>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</si>
  <si>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</si>
  <si>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</si>
  <si>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</si>
  <si>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</si>
  <si>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</si>
  <si>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</si>
  <si>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</si>
  <si>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</si>
  <si>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</si>
  <si>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</si>
  <si>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</si>
  <si>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</si>
  <si>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</si>
  <si>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</si>
  <si>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</si>
  <si>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</si>
  <si>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</si>
  <si>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</si>
  <si>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</si>
  <si>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</si>
  <si>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</si>
  <si>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</si>
  <si>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</si>
  <si>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</si>
  <si>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</si>
  <si>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</si>
  <si>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</si>
  <si>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</si>
  <si>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</si>
  <si>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</si>
  <si>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</si>
  <si>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</si>
  <si>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</si>
  <si>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</si>
  <si>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</si>
  <si>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</si>
  <si>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</si>
  <si>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</si>
  <si>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</si>
  <si>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</si>
  <si>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</si>
  <si>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</si>
  <si>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</si>
  <si>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</si>
  <si>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</si>
  <si>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</si>
  <si>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</si>
  <si>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</si>
  <si>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</si>
  <si>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</si>
  <si>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</si>
  <si>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</si>
  <si>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</si>
  <si>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</si>
  <si>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</si>
  <si>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</si>
  <si>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</si>
  <si>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</si>
  <si>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</si>
  <si>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</si>
  <si>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</si>
  <si>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</si>
  <si>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</si>
  <si>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</si>
  <si>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</si>
  <si>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</si>
  <si>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</si>
  <si>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</si>
  <si>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</si>
  <si>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</si>
  <si>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</si>
  <si>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</si>
  <si>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</si>
  <si>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</si>
  <si>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</si>
  <si>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</si>
  <si>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</si>
  <si>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</si>
  <si>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</si>
  <si>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</si>
  <si>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</si>
  <si>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</si>
  <si>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</si>
  <si>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</si>
  <si>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</si>
  <si>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</si>
  <si>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</si>
  <si>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</si>
  <si>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</si>
  <si>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</si>
  <si>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</si>
  <si>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</si>
  <si>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</si>
  <si>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</si>
  <si>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</si>
  <si>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</si>
  <si>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</si>
  <si>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</si>
  <si>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</si>
  <si>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</si>
  <si>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</si>
  <si>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</si>
  <si>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</si>
  <si>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</si>
  <si>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</si>
  <si>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</si>
  <si>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</si>
  <si>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</si>
  <si>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</si>
  <si>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</si>
  <si>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</si>
  <si>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</si>
  <si>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</si>
  <si>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</si>
  <si>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</si>
  <si>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</si>
  <si>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</si>
  <si>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</si>
  <si>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</si>
  <si>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</si>
  <si>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</si>
  <si>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</si>
  <si>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</si>
  <si>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</si>
  <si>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</si>
  <si>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</si>
  <si>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</si>
  <si>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</si>
  <si>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</si>
  <si>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</si>
  <si>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</si>
  <si>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</si>
  <si>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</si>
  <si>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</si>
  <si>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</si>
  <si>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</si>
  <si>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</si>
  <si>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</si>
  <si>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</si>
  <si>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</si>
  <si>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</si>
  <si>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</si>
  <si>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</si>
  <si>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</si>
  <si>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</si>
  <si>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</si>
  <si>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</si>
  <si>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</si>
  <si>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</si>
  <si>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</si>
  <si>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</si>
  <si>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</si>
  <si>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</si>
  <si>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</si>
  <si>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</si>
  <si>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</si>
  <si>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</si>
  <si>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</si>
  <si>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</si>
  <si>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</si>
  <si>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</si>
  <si>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</si>
  <si>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</si>
  <si>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</si>
  <si>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</si>
  <si>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</si>
  <si>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</si>
  <si>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</si>
  <si>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</si>
  <si>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</si>
  <si>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</si>
  <si>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</si>
  <si>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</si>
  <si>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</si>
  <si>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</si>
  <si>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</si>
  <si>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</si>
  <si>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</si>
  <si>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</si>
  <si>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</si>
  <si>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</si>
  <si>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</si>
  <si>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</si>
  <si>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</si>
  <si>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</si>
  <si>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</si>
  <si>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</si>
  <si>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</si>
  <si>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</si>
  <si>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</si>
  <si>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</si>
  <si>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</si>
  <si>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</si>
  <si>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</si>
  <si>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</si>
  <si>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</si>
  <si>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</si>
  <si>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</si>
  <si>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</si>
  <si>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</si>
  <si>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</si>
  <si>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</si>
  <si>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</si>
  <si>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</si>
  <si>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</si>
  <si>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</si>
  <si>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</si>
  <si>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</si>
  <si>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</si>
  <si>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</si>
  <si>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</si>
  <si>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</si>
  <si>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</si>
  <si>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</si>
  <si>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</si>
  <si>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</si>
  <si>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</si>
  <si>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</si>
  <si>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</si>
  <si>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</si>
  <si>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</si>
  <si>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</si>
  <si>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</si>
  <si>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</si>
  <si>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</si>
  <si>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</si>
  <si>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</si>
  <si>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</si>
  <si>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</si>
  <si>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</si>
  <si>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</si>
  <si>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</si>
  <si>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</si>
  <si>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</si>
  <si>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</si>
  <si>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</si>
  <si>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</si>
  <si>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</si>
  <si>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</si>
  <si>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</si>
  <si>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</si>
  <si>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</si>
  <si>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</si>
  <si>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</si>
  <si>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</si>
  <si>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</si>
  <si>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</si>
  <si>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</si>
  <si>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</si>
  <si>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</si>
  <si>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</si>
  <si>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</si>
  <si>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</si>
  <si>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</si>
  <si>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</si>
  <si>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</si>
  <si>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</si>
  <si>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</si>
  <si>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</si>
  <si>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</si>
  <si>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</si>
  <si>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</si>
  <si>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</si>
  <si>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</si>
  <si>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</si>
  <si>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</si>
  <si>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</si>
  <si>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</si>
  <si>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</si>
  <si>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</si>
  <si>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</si>
  <si>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</si>
  <si>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</si>
  <si>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</si>
  <si>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</si>
  <si>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</si>
  <si>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</si>
  <si>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</si>
  <si>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</si>
  <si>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</si>
  <si>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</si>
  <si>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</si>
  <si>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</si>
  <si>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</si>
  <si>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</si>
  <si>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</si>
  <si>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</si>
  <si>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</si>
  <si>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</si>
  <si>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</si>
  <si>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</si>
  <si>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</si>
  <si>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</si>
  <si>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</si>
  <si>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</si>
  <si>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</si>
  <si>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</si>
  <si>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</si>
  <si>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</si>
  <si>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</si>
  <si>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</si>
  <si>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</si>
  <si>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</si>
  <si>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</si>
  <si>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</si>
  <si>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</si>
  <si>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</si>
  <si>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</si>
  <si>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</si>
  <si>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</si>
  <si>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</si>
  <si>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</si>
  <si>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</si>
  <si>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</si>
  <si>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</si>
  <si>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</si>
  <si>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</si>
  <si>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</si>
  <si>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</si>
  <si>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</si>
  <si>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</si>
  <si>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</si>
  <si>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</si>
  <si>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</si>
  <si>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</si>
  <si>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</si>
  <si>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</si>
  <si>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</si>
  <si>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</si>
  <si>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</si>
  <si>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</si>
  <si>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</si>
  <si>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</si>
  <si>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</si>
  <si>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</si>
  <si>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</si>
  <si>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</si>
  <si>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</si>
  <si>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</si>
  <si>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</si>
  <si>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</si>
  <si>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</si>
  <si>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</si>
  <si>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</si>
  <si>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</si>
  <si>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</si>
  <si>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</si>
  <si>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</si>
  <si>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</si>
  <si>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</si>
  <si>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</si>
  <si>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</si>
  <si>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</si>
  <si>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</si>
  <si>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</si>
  <si>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</si>
  <si>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</si>
  <si>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</si>
  <si>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</si>
  <si>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</si>
  <si>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</si>
  <si>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</si>
  <si>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</si>
  <si>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</si>
  <si>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</si>
  <si>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</si>
  <si>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</si>
  <si>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</si>
  <si>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</si>
  <si>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</si>
  <si>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</si>
  <si>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</si>
  <si>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</si>
  <si>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</si>
  <si>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</si>
  <si>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</si>
  <si>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</si>
  <si>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</si>
  <si>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</si>
  <si>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</si>
  <si>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</si>
  <si>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</si>
  <si>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</si>
  <si>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</si>
  <si>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</si>
  <si>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</si>
  <si>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</si>
  <si>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</si>
  <si>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</si>
  <si>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</si>
  <si>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</si>
  <si>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</si>
  <si>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</si>
  <si>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</si>
  <si>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</si>
  <si>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</si>
  <si>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</si>
  <si>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</si>
  <si>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</si>
  <si>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</si>
  <si>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</si>
  <si>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</si>
  <si>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</si>
  <si>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</si>
  <si>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</si>
  <si>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</si>
  <si>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</si>
  <si>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</si>
  <si>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</si>
  <si>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</si>
  <si>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</si>
  <si>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</si>
  <si>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</si>
  <si>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</si>
  <si>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</si>
  <si>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</si>
  <si>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</si>
  <si>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</si>
  <si>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</si>
  <si>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</si>
  <si>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</si>
  <si>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</si>
  <si>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</si>
  <si>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</si>
  <si>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</si>
  <si>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</si>
  <si>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</si>
  <si>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</si>
  <si>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</si>
  <si>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</si>
  <si>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</si>
  <si>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</si>
  <si>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</si>
  <si>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</si>
  <si>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</si>
  <si>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</si>
  <si>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</si>
  <si>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</si>
  <si>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</si>
  <si>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</si>
  <si>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</si>
  <si>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</si>
  <si>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</si>
  <si>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</si>
  <si>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</si>
  <si>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</si>
  <si>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</si>
  <si>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</si>
  <si>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</si>
  <si>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</si>
  <si>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</si>
  <si>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</si>
  <si>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</si>
  <si>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</si>
  <si>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</si>
  <si>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</si>
  <si>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</si>
  <si>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</si>
  <si>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</si>
  <si>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</si>
  <si>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</si>
  <si>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</si>
  <si>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</si>
  <si>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</si>
  <si>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</si>
  <si>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</si>
  <si>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</si>
  <si>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</si>
  <si>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</si>
  <si>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</si>
  <si>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</si>
  <si>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</si>
  <si>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</si>
  <si>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</si>
  <si>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</si>
  <si>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</si>
  <si>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</si>
  <si>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</si>
  <si>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</si>
  <si>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</si>
  <si>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</si>
  <si>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</si>
  <si>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</si>
  <si>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</si>
  <si>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</si>
  <si>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</si>
  <si>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</si>
  <si>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</si>
  <si>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</si>
  <si>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</si>
  <si>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</si>
  <si>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</si>
  <si>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</si>
  <si>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</si>
  <si>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</si>
  <si>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</si>
  <si>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</si>
  <si>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</si>
  <si>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</si>
  <si>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</si>
  <si>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</si>
  <si>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</si>
  <si>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</si>
  <si>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</si>
  <si>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</si>
  <si>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</si>
  <si>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</si>
  <si>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</si>
  <si>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</si>
  <si>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</si>
  <si>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</si>
  <si>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</si>
  <si>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</si>
  <si>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</si>
  <si>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</si>
  <si>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</si>
  <si>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</si>
  <si>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</si>
  <si>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</si>
  <si>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</si>
  <si>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</si>
  <si>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</si>
  <si>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</si>
  <si>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</si>
  <si>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</si>
  <si>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</si>
  <si>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</si>
  <si>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</si>
  <si>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</si>
  <si>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</si>
  <si>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</si>
  <si>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</si>
  <si>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</si>
  <si>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</si>
  <si>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</si>
  <si>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</si>
  <si>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</si>
  <si>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</si>
  <si>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</si>
  <si>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</si>
  <si>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</si>
  <si>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</si>
  <si>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</si>
  <si>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</si>
  <si>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</si>
  <si>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</si>
  <si>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</si>
  <si>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</si>
  <si>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</si>
  <si>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</si>
  <si>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</si>
  <si>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</si>
  <si>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</si>
  <si>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</si>
  <si>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</si>
  <si>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</si>
  <si>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</si>
  <si>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</si>
  <si>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</si>
  <si>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</si>
  <si>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</si>
  <si>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</si>
  <si>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</si>
  <si>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</si>
  <si>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</si>
  <si>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</si>
  <si>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</si>
  <si>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</si>
  <si>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</si>
  <si>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</si>
  <si>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</si>
  <si>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</si>
  <si>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</si>
  <si>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</si>
  <si>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</si>
  <si>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</si>
  <si>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</si>
  <si>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</si>
  <si>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</si>
  <si>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</si>
  <si>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</si>
  <si>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</si>
  <si>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</si>
  <si>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</si>
  <si>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</si>
  <si>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</si>
  <si>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</si>
  <si>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</si>
  <si>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</si>
  <si>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</si>
  <si>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</si>
  <si>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</si>
  <si>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</si>
  <si>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</si>
  <si>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</si>
  <si>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</si>
  <si>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</si>
  <si>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</si>
  <si>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</si>
  <si>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</si>
  <si>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</si>
  <si>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</si>
  <si>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</si>
  <si>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</si>
  <si>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</si>
  <si>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</si>
  <si>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</si>
  <si>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</si>
  <si>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</si>
  <si>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</si>
  <si>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</si>
  <si>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</si>
  <si>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</si>
  <si>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</si>
  <si>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</si>
  <si>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</si>
  <si>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</si>
  <si>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</si>
  <si>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</si>
  <si>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</si>
  <si>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</si>
  <si>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</si>
  <si>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</si>
  <si>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</si>
  <si>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</si>
  <si>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</si>
  <si>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</si>
  <si>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</si>
  <si>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</si>
  <si>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</si>
  <si>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</si>
  <si>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</si>
  <si>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</si>
  <si>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</si>
  <si>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</si>
  <si>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</si>
  <si>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</si>
  <si>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</si>
  <si>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</si>
  <si>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</si>
  <si>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</si>
  <si>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</si>
  <si>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</si>
  <si>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</si>
  <si>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</si>
  <si>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</si>
  <si>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</si>
  <si>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</si>
  <si>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</si>
  <si>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</si>
  <si>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</si>
  <si>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</si>
  <si>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</si>
  <si>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</si>
  <si>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</si>
  <si>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</si>
  <si>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</si>
  <si>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</si>
  <si>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</si>
  <si>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</si>
  <si>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</si>
  <si>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</si>
  <si>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</si>
  <si>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</si>
  <si>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</si>
  <si>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</si>
  <si>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</si>
  <si>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</si>
  <si>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</si>
  <si>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</si>
  <si>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</si>
  <si>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</si>
  <si>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</si>
  <si>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</si>
  <si>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</si>
  <si>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</si>
  <si>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</si>
  <si>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</si>
  <si>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</si>
  <si>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</si>
  <si>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</si>
  <si>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</si>
  <si>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</si>
  <si>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</si>
  <si>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</si>
  <si>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</si>
  <si>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</si>
  <si>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</si>
  <si>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</si>
  <si>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</si>
  <si>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</si>
  <si>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</si>
  <si>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</si>
  <si>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</si>
  <si>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</si>
  <si>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</si>
  <si>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</si>
  <si>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</si>
  <si>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</si>
  <si>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</si>
  <si>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</si>
  <si>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</si>
  <si>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</si>
  <si>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</si>
  <si>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</si>
  <si>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</si>
  <si>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</si>
  <si>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</si>
  <si>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</si>
  <si>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</si>
  <si>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</si>
  <si>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</si>
  <si>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</si>
  <si>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</si>
  <si>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</si>
  <si>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</si>
  <si>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</si>
  <si>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</si>
  <si>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</si>
  <si>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</si>
  <si>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</si>
  <si>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</si>
  <si>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</si>
  <si>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</si>
  <si>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</si>
  <si>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</si>
  <si>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</si>
  <si>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</si>
  <si>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</si>
  <si>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</si>
  <si>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</si>
  <si>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</si>
  <si>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</si>
  <si>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</si>
  <si>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</si>
  <si>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</si>
  <si>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</si>
  <si>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</si>
  <si>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</si>
  <si>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</si>
  <si>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</si>
  <si>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</si>
  <si>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</si>
  <si>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</si>
  <si>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</si>
  <si>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</si>
  <si>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</si>
  <si>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</si>
  <si>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</si>
  <si>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</si>
  <si>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</si>
  <si>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</si>
  <si>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</si>
  <si>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</si>
  <si>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</si>
  <si>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</si>
  <si>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</si>
  <si>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</si>
  <si>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</si>
  <si>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</si>
  <si>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</si>
  <si>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</si>
  <si>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</si>
  <si>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</si>
  <si>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</si>
  <si>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</si>
  <si>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</si>
  <si>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</si>
  <si>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</si>
  <si>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</si>
  <si>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</si>
  <si>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</si>
  <si>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</si>
  <si>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</si>
  <si>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</si>
  <si>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</si>
  <si>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</si>
  <si>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</si>
  <si>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</si>
  <si>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</si>
  <si>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</si>
  <si>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</si>
  <si>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</si>
  <si>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</si>
  <si>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</si>
  <si>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</si>
  <si>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</si>
  <si>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</si>
  <si>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</si>
  <si>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</si>
  <si>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</si>
  <si>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</si>
  <si>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</si>
  <si>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</si>
  <si>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</si>
  <si>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</si>
  <si>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</si>
  <si>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</si>
  <si>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</si>
  <si>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</si>
  <si>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</si>
  <si>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</si>
  <si>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</si>
  <si>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</si>
  <si>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</si>
  <si>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</si>
  <si>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</si>
  <si>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</si>
  <si>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</si>
  <si>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</si>
  <si>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</si>
  <si>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</si>
  <si>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</si>
  <si>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</si>
  <si>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</si>
  <si>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</si>
  <si>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</si>
  <si>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</si>
  <si>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</si>
  <si>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</si>
  <si>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</si>
  <si>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</si>
  <si>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</si>
  <si>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</si>
  <si>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</si>
  <si>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</si>
  <si>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</si>
  <si>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</si>
  <si>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</si>
  <si>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</si>
  <si>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</si>
  <si>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</si>
  <si>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</si>
  <si>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</si>
  <si>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</si>
  <si>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</si>
  <si>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</si>
  <si>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</si>
  <si>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</si>
  <si>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</si>
  <si>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</si>
  <si>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</si>
  <si>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</si>
  <si>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</si>
  <si>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</si>
  <si>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</si>
  <si>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</si>
  <si>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</si>
  <si>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</si>
  <si>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</si>
  <si>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</si>
  <si>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</si>
  <si>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</si>
  <si>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</si>
  <si>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</si>
  <si>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</si>
  <si>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</si>
  <si>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</si>
  <si>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</si>
  <si>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</si>
  <si>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</si>
  <si>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</si>
  <si>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</si>
  <si>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</si>
  <si>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</si>
  <si>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</si>
  <si>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</si>
  <si>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</si>
  <si>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</si>
  <si>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</si>
  <si>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</si>
  <si>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</si>
  <si>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</si>
  <si>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</si>
  <si>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</si>
  <si>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</si>
  <si>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</si>
  <si>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</si>
  <si>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</si>
  <si>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</si>
  <si>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</si>
  <si>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</si>
  <si>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</si>
  <si>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</si>
  <si>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</si>
  <si>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</si>
  <si>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</si>
  <si>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</si>
  <si>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</si>
  <si>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</si>
  <si>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</si>
  <si>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</si>
  <si>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</si>
  <si>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</si>
  <si>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</si>
  <si>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</si>
  <si>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</si>
  <si>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</si>
  <si>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</si>
  <si>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</si>
  <si>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</si>
  <si>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</si>
  <si>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</si>
  <si>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</si>
  <si>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</si>
  <si>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</si>
  <si>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</si>
  <si>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</si>
  <si>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</si>
  <si>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</si>
  <si>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</si>
  <si>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</si>
  <si>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</si>
  <si>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</si>
  <si>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</si>
  <si>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</si>
  <si>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</si>
  <si>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</si>
  <si>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</si>
  <si>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</si>
  <si>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</si>
  <si>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</si>
  <si>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</si>
  <si>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</si>
  <si>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</si>
  <si>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</si>
  <si>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</si>
  <si>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</si>
  <si>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</si>
  <si>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</si>
  <si>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</si>
  <si>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</si>
  <si>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</si>
  <si>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</si>
  <si>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</si>
  <si>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</si>
  <si>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</si>
  <si>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</si>
  <si>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</si>
  <si>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</si>
  <si>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</si>
  <si>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</si>
  <si>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</si>
  <si>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</si>
  <si>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</si>
  <si>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</si>
  <si>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</si>
  <si>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</si>
  <si>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</si>
  <si>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</si>
  <si>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</si>
  <si>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</si>
  <si>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</si>
  <si>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</si>
  <si>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</si>
  <si>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</si>
  <si>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</si>
  <si>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</si>
  <si>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</si>
  <si>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</si>
  <si>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</si>
  <si>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</si>
  <si>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</si>
  <si>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</si>
  <si>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</si>
  <si>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</si>
  <si>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</si>
  <si>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</si>
  <si>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</si>
  <si>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</si>
  <si>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</si>
  <si>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</si>
  <si>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</si>
  <si>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</si>
  <si>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</si>
  <si>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</si>
  <si>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</si>
  <si>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</si>
  <si>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</si>
  <si>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</si>
  <si>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</si>
  <si>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</si>
  <si>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</si>
  <si>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</si>
  <si>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</si>
  <si>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</si>
  <si>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</si>
  <si>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</si>
  <si>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</si>
  <si>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</si>
  <si>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</si>
  <si>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</si>
  <si>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</si>
  <si>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</si>
  <si>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</si>
  <si>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</si>
  <si>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</si>
  <si>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</si>
  <si>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</si>
  <si>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</si>
  <si>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</si>
  <si>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</si>
  <si>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</si>
  <si>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</si>
  <si>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</si>
  <si>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</si>
  <si>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</si>
  <si>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</si>
  <si>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</si>
  <si>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</si>
  <si>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</si>
  <si>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</si>
  <si>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</si>
  <si>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</si>
  <si>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</si>
  <si>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</si>
  <si>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</si>
  <si>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</si>
  <si>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</si>
  <si>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</si>
  <si>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</si>
  <si>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</si>
  <si>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</si>
  <si>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</si>
  <si>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</si>
  <si>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</si>
  <si>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</si>
  <si>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</si>
  <si>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</si>
  <si>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</si>
  <si>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</si>
  <si>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</si>
  <si>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</si>
  <si>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</si>
  <si>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</si>
  <si>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</si>
  <si>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</si>
  <si>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</si>
  <si>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</si>
  <si>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</si>
  <si>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</si>
  <si>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</si>
  <si>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</si>
  <si>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</si>
  <si>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</si>
  <si>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</si>
  <si>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</si>
  <si>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</si>
  <si>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</si>
  <si>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</si>
  <si>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</si>
  <si>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</si>
  <si>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</si>
  <si>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</si>
  <si>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</si>
  <si>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</si>
  <si>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</si>
  <si>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</si>
  <si>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</si>
  <si>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</si>
  <si>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</si>
  <si>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</si>
  <si>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</si>
  <si>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</si>
  <si>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</si>
  <si>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</si>
  <si>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</si>
  <si>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</si>
  <si>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</si>
  <si>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</si>
  <si>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</si>
  <si>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</si>
  <si>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</si>
  <si>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</si>
  <si>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</si>
  <si>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</si>
  <si>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</si>
  <si>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</si>
  <si>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</si>
  <si>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</si>
  <si>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</si>
  <si>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</si>
  <si>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</si>
  <si>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</si>
  <si>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</si>
  <si>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</si>
  <si>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</si>
  <si>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</si>
  <si>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</si>
  <si>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</si>
  <si>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</si>
  <si>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</si>
  <si>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</si>
  <si>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</si>
  <si>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</si>
  <si>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</si>
  <si>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</si>
  <si>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</si>
  <si>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</si>
  <si>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</si>
  <si>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</si>
  <si>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</si>
  <si>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</si>
  <si>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</si>
  <si>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</si>
  <si>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</si>
  <si>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</si>
  <si>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</si>
  <si>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</si>
  <si>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</si>
  <si>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</si>
  <si>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</si>
  <si>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</si>
  <si>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</si>
  <si>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</si>
  <si>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</si>
  <si>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</si>
  <si>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</si>
  <si>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</si>
  <si>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</si>
  <si>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</si>
  <si>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</si>
  <si>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</si>
  <si>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</si>
  <si>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</si>
  <si>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</si>
  <si>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</si>
  <si>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</si>
  <si>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</si>
  <si>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</si>
  <si>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</si>
  <si>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</si>
  <si>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</si>
  <si>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</si>
  <si>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</si>
  <si>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</si>
  <si>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</si>
  <si>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</si>
  <si>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</si>
  <si>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</si>
  <si>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</si>
  <si>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</si>
  <si>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</si>
  <si>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</si>
  <si>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</si>
  <si>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</si>
  <si>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</si>
  <si>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</si>
  <si>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</si>
  <si>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</si>
  <si>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</si>
  <si>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</si>
  <si>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</si>
  <si>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</si>
  <si>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</si>
  <si>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</si>
  <si>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</si>
  <si>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</si>
  <si>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</si>
  <si>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</si>
  <si>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</si>
  <si>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</si>
  <si>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</si>
  <si>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</si>
  <si>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</si>
  <si>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</si>
  <si>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</si>
  <si>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</si>
  <si>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</si>
  <si>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</si>
  <si>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</si>
  <si>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</si>
  <si>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</si>
  <si>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</si>
  <si>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</si>
  <si>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</si>
  <si>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</si>
  <si>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</si>
  <si>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</si>
  <si>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</si>
  <si>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</si>
  <si>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</si>
  <si>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</si>
  <si>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</si>
  <si>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</si>
  <si>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</si>
  <si>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</si>
  <si>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</si>
  <si>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</si>
  <si>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</si>
  <si>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</si>
  <si>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</si>
  <si>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</si>
  <si>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</si>
  <si>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</si>
  <si>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</si>
  <si>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</si>
  <si>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</si>
  <si>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</si>
  <si>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</si>
  <si>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</si>
  <si>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</si>
  <si>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</si>
  <si>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</si>
  <si>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</si>
  <si>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</si>
  <si>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</si>
  <si>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</si>
  <si>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</si>
  <si>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</si>
  <si>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</si>
  <si>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</si>
  <si>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</si>
  <si>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</si>
  <si>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</si>
  <si>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</si>
  <si>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</si>
  <si>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</si>
  <si>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</si>
  <si>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</si>
  <si>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</si>
  <si>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</si>
  <si>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</si>
  <si>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</si>
  <si>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</si>
  <si>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</si>
  <si>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</si>
  <si>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</si>
  <si>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</si>
  <si>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</si>
  <si>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</si>
  <si>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</si>
  <si>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</si>
  <si>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</si>
  <si>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</si>
  <si>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</si>
  <si>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</si>
  <si>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</si>
  <si>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</si>
  <si>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</si>
  <si>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</si>
  <si>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</si>
  <si>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</si>
  <si>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</si>
  <si>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</si>
  <si>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</si>
  <si>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</si>
  <si>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</si>
  <si>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</si>
  <si>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</si>
  <si>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</si>
  <si>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</si>
  <si>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</si>
  <si>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</si>
  <si>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</si>
  <si>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</si>
  <si>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</si>
  <si>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</si>
  <si>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</si>
  <si>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</si>
  <si>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</si>
  <si>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</si>
  <si>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</si>
  <si>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</si>
  <si>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</si>
  <si>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</si>
  <si>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</si>
  <si>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</si>
  <si>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</si>
  <si>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</si>
  <si>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</si>
  <si>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</si>
  <si>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</si>
  <si>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</si>
  <si>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</si>
  <si>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</si>
  <si>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</si>
  <si>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</si>
  <si>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</si>
  <si>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</si>
  <si>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</si>
  <si>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</si>
  <si>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</si>
  <si>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</si>
  <si>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</si>
  <si>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</si>
  <si>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</si>
  <si>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</si>
  <si>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</si>
  <si>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</si>
  <si>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</si>
  <si>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</si>
  <si>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</si>
  <si>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</si>
  <si>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</si>
  <si>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</si>
  <si>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</si>
  <si>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</si>
  <si>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</si>
  <si>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</si>
  <si>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</si>
  <si>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</si>
  <si>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</si>
  <si>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</si>
  <si>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</si>
  <si>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</si>
  <si>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</si>
  <si>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</si>
  <si>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</si>
  <si>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</si>
  <si>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</si>
  <si>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</si>
  <si>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</si>
  <si>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</si>
  <si>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</si>
  <si>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</si>
  <si>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</si>
  <si>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</si>
  <si>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</si>
  <si>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</si>
  <si>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</si>
  <si>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</si>
  <si>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</si>
  <si>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</si>
  <si>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</si>
  <si>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</si>
  <si>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</si>
  <si>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</si>
  <si>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</si>
  <si>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</si>
  <si>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</si>
  <si>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</si>
  <si>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</si>
  <si>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</si>
  <si>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</si>
  <si>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</si>
  <si>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</si>
  <si>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</si>
  <si>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</si>
  <si>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</si>
  <si>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</si>
  <si>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</si>
  <si>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</si>
  <si>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</si>
  <si>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</si>
  <si>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</si>
  <si>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</si>
  <si>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</si>
  <si>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</si>
  <si>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</si>
  <si>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</si>
  <si>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</si>
  <si>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</si>
  <si>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</si>
  <si>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</si>
  <si>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</si>
  <si>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</si>
  <si>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</si>
  <si>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</si>
  <si>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</si>
  <si>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</si>
  <si>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</si>
  <si>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</si>
  <si>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</si>
  <si>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</si>
  <si>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</si>
  <si>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</si>
  <si>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</si>
  <si>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</si>
  <si>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</si>
  <si>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</si>
  <si>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</si>
  <si>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</si>
  <si>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</si>
  <si>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</si>
  <si>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</si>
  <si>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</si>
  <si>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</si>
  <si>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</si>
  <si>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</si>
  <si>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</si>
  <si>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</si>
  <si>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</si>
  <si>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</si>
  <si>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</si>
  <si>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</si>
  <si>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</si>
  <si>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</si>
  <si>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</si>
  <si>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</si>
  <si>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</si>
  <si>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</si>
  <si>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</si>
  <si>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</si>
  <si>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</si>
  <si>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</si>
  <si>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</si>
  <si>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</si>
  <si>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</si>
  <si>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</si>
  <si>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</si>
  <si>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</si>
  <si>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</si>
  <si>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</si>
  <si>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</si>
  <si>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</si>
  <si>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</si>
  <si>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</si>
  <si>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</si>
  <si>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</si>
  <si>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</si>
  <si>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</si>
  <si>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</si>
  <si>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</si>
  <si>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</si>
  <si>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</si>
  <si>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</si>
  <si>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</si>
  <si>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</si>
  <si>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</si>
  <si>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</si>
  <si>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</si>
  <si>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</si>
  <si>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</si>
  <si>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</si>
  <si>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</si>
  <si>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</si>
  <si>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</si>
  <si>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</si>
  <si>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</si>
  <si>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</si>
  <si>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</si>
  <si>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</si>
  <si>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</si>
  <si>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</si>
  <si>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</si>
  <si>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</si>
  <si>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</si>
  <si>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</si>
  <si>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</si>
  <si>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</si>
  <si>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</si>
  <si>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</si>
  <si>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</si>
  <si>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</si>
  <si>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</si>
  <si>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</si>
  <si>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</si>
  <si>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</si>
  <si>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</si>
  <si>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</si>
  <si>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</si>
  <si>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</si>
  <si>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</si>
  <si>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</si>
  <si>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</si>
  <si>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</si>
  <si>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</si>
  <si>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</si>
  <si>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</si>
  <si>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</si>
  <si>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</si>
  <si>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</si>
  <si>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</si>
  <si>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</si>
  <si>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</si>
  <si>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</si>
  <si>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</si>
  <si>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</si>
  <si>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</si>
  <si>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</si>
  <si>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</si>
  <si>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</si>
  <si>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</si>
  <si>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</si>
  <si>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</si>
  <si>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</si>
  <si>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</si>
  <si>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</si>
  <si>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</si>
  <si>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</si>
  <si>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</si>
  <si>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</si>
  <si>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</si>
  <si>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</si>
  <si>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</si>
  <si>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</si>
  <si>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</si>
  <si>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</si>
  <si>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</si>
  <si>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</si>
  <si>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</si>
  <si>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</si>
  <si>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</si>
  <si>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</si>
  <si>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</si>
  <si>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</si>
  <si>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</si>
  <si>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</si>
  <si>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</si>
  <si>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</si>
  <si>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</si>
  <si>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</si>
  <si>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</si>
  <si>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</si>
  <si>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</si>
  <si>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</si>
  <si>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</si>
  <si>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</si>
  <si>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</si>
  <si>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</si>
  <si>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</si>
  <si>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</si>
  <si>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</si>
  <si>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</si>
  <si>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</si>
  <si>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</si>
  <si>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</si>
  <si>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</si>
  <si>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</si>
  <si>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</si>
  <si>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</si>
  <si>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</si>
  <si>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</si>
  <si>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</si>
  <si>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</si>
  <si>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</si>
  <si>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</si>
  <si>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</si>
  <si>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</si>
  <si>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</si>
  <si>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</si>
  <si>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</si>
  <si>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</si>
  <si>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</si>
  <si>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</si>
  <si>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</si>
  <si>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</si>
  <si>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</si>
  <si>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</si>
  <si>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</si>
  <si>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</si>
  <si>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</si>
  <si>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</si>
  <si>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</si>
  <si>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</si>
  <si>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</si>
  <si>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</si>
  <si>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</si>
  <si>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</si>
  <si>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</si>
  <si>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</si>
  <si>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</si>
  <si>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</si>
  <si>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</si>
  <si>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</si>
  <si>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</si>
  <si>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</si>
  <si>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</si>
  <si>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</si>
  <si>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</si>
  <si>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</si>
  <si>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</si>
  <si>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</si>
  <si>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</si>
  <si>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</si>
  <si>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</si>
  <si>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</si>
  <si>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</si>
  <si>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</si>
  <si>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</si>
  <si>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</si>
  <si>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</si>
  <si>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</si>
  <si>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</si>
  <si>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</si>
  <si>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</si>
  <si>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</si>
  <si>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</si>
  <si>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</si>
  <si>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</si>
  <si>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</si>
  <si>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</si>
  <si>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</si>
  <si>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</si>
  <si>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</si>
  <si>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</si>
  <si>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</si>
  <si>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</si>
  <si>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</si>
  <si>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</si>
  <si>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</si>
  <si>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</si>
  <si>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</si>
  <si>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</si>
  <si>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</si>
  <si>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</si>
  <si>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</si>
  <si>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</si>
  <si>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</si>
  <si>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</si>
  <si>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</si>
  <si>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</si>
  <si>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</si>
  <si>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</si>
  <si>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</si>
  <si>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</si>
  <si>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</si>
  <si>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</si>
  <si>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</si>
  <si>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</si>
  <si>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</si>
  <si>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</si>
  <si>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</si>
  <si>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</si>
  <si>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</si>
  <si>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</si>
  <si>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</si>
  <si>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</si>
  <si>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</si>
  <si>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</si>
  <si>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</si>
  <si>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</si>
  <si>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</si>
  <si>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</si>
  <si>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</si>
  <si>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</si>
  <si>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</si>
  <si>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</si>
  <si>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</si>
  <si>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</si>
  <si>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</si>
  <si>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</si>
  <si>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</si>
  <si>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</si>
  <si>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</si>
  <si>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</si>
  <si>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</si>
  <si>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</si>
  <si>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</si>
  <si>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</si>
  <si>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</si>
  <si>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</si>
  <si>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</si>
  <si>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</si>
  <si>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</si>
  <si>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</si>
  <si>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</si>
  <si>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</si>
  <si>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</si>
  <si>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</si>
  <si>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</si>
  <si>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</si>
  <si>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</si>
  <si>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</si>
  <si>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</si>
  <si>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</si>
  <si>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</si>
  <si>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</si>
  <si>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</si>
  <si>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</si>
  <si>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</si>
  <si>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</si>
  <si>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</si>
  <si>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</si>
  <si>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</si>
  <si>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</si>
  <si>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</si>
  <si>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</si>
  <si>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</si>
  <si>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</si>
  <si>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</si>
  <si>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</si>
  <si>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</si>
  <si>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</si>
  <si>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</si>
  <si>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</si>
  <si>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</si>
  <si>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</si>
  <si>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</si>
  <si>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</si>
  <si>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</si>
  <si>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</si>
  <si>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</si>
  <si>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</si>
  <si>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</si>
  <si>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</si>
  <si>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</si>
  <si>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</si>
  <si>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</si>
  <si>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</si>
  <si>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</si>
  <si>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</si>
  <si>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</si>
  <si>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</si>
  <si>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</si>
  <si>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</si>
  <si>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</si>
  <si>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</si>
  <si>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</si>
  <si>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</si>
  <si>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</si>
  <si>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</si>
  <si>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</si>
  <si>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</si>
  <si>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</si>
  <si>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</si>
  <si>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</si>
  <si>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</si>
  <si>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</si>
  <si>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</si>
  <si>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</si>
  <si>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</si>
  <si>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</si>
  <si>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</si>
  <si>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</si>
  <si>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</si>
  <si>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</si>
  <si>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</si>
  <si>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</si>
  <si>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</si>
  <si>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</si>
  <si>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</si>
  <si>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</si>
  <si>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</si>
  <si>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</si>
  <si>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</si>
  <si>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</si>
  <si>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</si>
  <si>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</si>
  <si>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</si>
  <si>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</si>
  <si>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</si>
  <si>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</si>
  <si>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</si>
  <si>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</si>
  <si>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</si>
  <si>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</si>
  <si>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</si>
  <si>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</si>
  <si>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</si>
  <si>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</si>
  <si>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</si>
  <si>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</si>
  <si>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</si>
  <si>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</si>
  <si>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</si>
  <si>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</si>
  <si>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</si>
  <si>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</si>
  <si>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</si>
  <si>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</si>
  <si>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</si>
  <si>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</si>
  <si>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</si>
  <si>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</si>
  <si>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</si>
  <si>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</si>
  <si>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</si>
  <si>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</si>
  <si>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</si>
  <si>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</si>
  <si>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</si>
  <si>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</si>
  <si>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</si>
  <si>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</si>
  <si>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</si>
  <si>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</si>
  <si>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</si>
  <si>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</si>
  <si>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</si>
  <si>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</si>
  <si>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</si>
  <si>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</si>
  <si>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</si>
  <si>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</si>
  <si>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</si>
  <si>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</si>
  <si>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</si>
  <si>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</si>
  <si>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</si>
  <si>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</si>
  <si>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</si>
  <si>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</si>
  <si>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</si>
  <si>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</si>
  <si>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</si>
  <si>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</si>
  <si>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</si>
  <si>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</si>
  <si>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</si>
  <si>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</si>
  <si>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</si>
  <si>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</si>
  <si>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</si>
  <si>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</si>
  <si>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</si>
  <si>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</si>
  <si>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</si>
  <si>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</si>
  <si>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</si>
  <si>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</si>
  <si>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</si>
  <si>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</si>
  <si>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</si>
  <si>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</si>
  <si>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</si>
  <si>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</si>
  <si>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</si>
  <si>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</si>
  <si>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</si>
  <si>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</si>
  <si>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</si>
  <si>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</si>
  <si>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</si>
  <si>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</si>
  <si>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</si>
  <si>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</si>
  <si>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</si>
  <si>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</si>
  <si>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</si>
  <si>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</si>
  <si>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</si>
  <si>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</si>
  <si>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</si>
  <si>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</si>
  <si>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</si>
  <si>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</si>
  <si>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</si>
  <si>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</si>
  <si>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</si>
  <si>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</si>
  <si>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</si>
  <si>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</si>
  <si>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</si>
  <si>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</si>
  <si>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</si>
  <si>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</si>
  <si>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</si>
  <si>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</si>
  <si>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</si>
  <si>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</si>
  <si>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</si>
  <si>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</si>
  <si>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</si>
  <si>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</si>
  <si>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</si>
  <si>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</si>
  <si>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</si>
  <si>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</si>
  <si>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</si>
  <si>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</si>
  <si>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</si>
  <si>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</si>
  <si>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</si>
  <si>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</si>
  <si>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</si>
  <si>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</si>
  <si>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</si>
  <si>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</si>
  <si>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</si>
  <si>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</si>
  <si>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</si>
  <si>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</si>
  <si>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</si>
  <si>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</si>
  <si>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</si>
  <si>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</si>
  <si>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</si>
  <si>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</si>
  <si>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</si>
  <si>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</si>
  <si>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</si>
  <si>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</si>
  <si>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</si>
  <si>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</si>
  <si>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</si>
  <si>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</si>
  <si>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</si>
  <si>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</si>
  <si>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</si>
  <si>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</si>
  <si>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</si>
  <si>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</si>
  <si>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</si>
  <si>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</si>
  <si>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</si>
  <si>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</si>
  <si>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</si>
  <si>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</si>
  <si>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</si>
  <si>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</si>
  <si>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</si>
  <si>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</si>
  <si>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</si>
  <si>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</si>
  <si>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</si>
  <si>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</si>
  <si>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</si>
  <si>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</si>
  <si>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</si>
  <si>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</si>
  <si>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</si>
  <si>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</si>
  <si>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</si>
  <si>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</si>
  <si>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</si>
  <si>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</si>
  <si>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</si>
  <si>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</si>
  <si>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</si>
  <si>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</si>
  <si>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</si>
  <si>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</si>
  <si>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</si>
  <si>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</si>
  <si>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</si>
  <si>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</si>
  <si>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</si>
  <si>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</si>
  <si>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</si>
  <si>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</si>
  <si>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</si>
  <si>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</si>
  <si>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</si>
  <si>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</si>
  <si>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</si>
  <si>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</si>
  <si>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</si>
  <si>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</si>
  <si>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</si>
  <si>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</si>
  <si>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</si>
  <si>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</si>
  <si>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</si>
  <si>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</si>
  <si>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</si>
  <si>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</si>
  <si>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</si>
  <si>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</si>
  <si>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</si>
  <si>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</si>
  <si>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</si>
  <si>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</si>
  <si>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</si>
  <si>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</si>
  <si>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</si>
  <si>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</si>
  <si>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</si>
  <si>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</si>
  <si>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</si>
  <si>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</si>
  <si>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</si>
  <si>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</si>
  <si>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</si>
  <si>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</si>
  <si>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</si>
  <si>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</si>
  <si>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</si>
  <si>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</si>
  <si>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</si>
  <si>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</si>
  <si>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</si>
  <si>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</si>
  <si>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</si>
  <si>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</si>
  <si>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</si>
  <si>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</si>
  <si>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</si>
  <si>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</si>
  <si>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</si>
  <si>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</si>
  <si>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</si>
  <si>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</si>
  <si>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</si>
  <si>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</si>
  <si>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</si>
  <si>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</si>
  <si>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</si>
  <si>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</si>
  <si>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</si>
  <si>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</si>
  <si>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</si>
  <si>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</si>
  <si>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</si>
  <si>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</si>
  <si>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</si>
  <si>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</si>
  <si>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</si>
  <si>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</si>
  <si>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</si>
  <si>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</si>
  <si>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</si>
  <si>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</si>
  <si>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</si>
  <si>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</si>
  <si>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</si>
  <si>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</si>
  <si>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</si>
  <si>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</si>
  <si>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</si>
  <si>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</si>
  <si>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</si>
  <si>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</si>
  <si>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</si>
  <si>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</si>
  <si>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</si>
  <si>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</si>
  <si>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</si>
  <si>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</si>
  <si>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</si>
  <si>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</si>
  <si>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</si>
  <si>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</si>
  <si>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</si>
  <si>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</si>
  <si>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</si>
  <si>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</si>
  <si>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</si>
  <si>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</si>
  <si>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</si>
  <si>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</si>
  <si>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</si>
  <si>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</si>
  <si>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</si>
  <si>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</si>
  <si>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</si>
  <si>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</si>
  <si>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</si>
  <si>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</si>
  <si>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</si>
  <si>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</si>
  <si>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</si>
  <si>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</si>
  <si>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</si>
  <si>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</si>
  <si>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</si>
  <si>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</si>
  <si>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</si>
  <si>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</si>
  <si>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</si>
  <si>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</si>
  <si>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</si>
  <si>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</si>
  <si>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</si>
  <si>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</si>
  <si>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</si>
  <si>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</si>
  <si>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</si>
  <si>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</si>
  <si>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</si>
  <si>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</si>
  <si>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</si>
  <si>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</si>
  <si>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</si>
  <si>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</si>
  <si>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</si>
  <si>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</si>
  <si>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</si>
  <si>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</si>
  <si>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</si>
  <si>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</si>
  <si>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</si>
  <si>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</si>
  <si>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</si>
  <si>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</si>
  <si>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</si>
  <si>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</si>
  <si>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</si>
  <si>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</si>
  <si>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</si>
  <si>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</si>
  <si>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</si>
  <si>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</si>
  <si>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</si>
  <si>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</si>
  <si>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</si>
  <si>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</si>
  <si>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</si>
  <si>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</si>
  <si>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</si>
  <si>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</si>
  <si>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</si>
  <si>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</si>
  <si>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</si>
  <si>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</si>
  <si>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</si>
  <si>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</si>
  <si>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</si>
  <si>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</si>
  <si>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</si>
  <si>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</si>
  <si>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</si>
  <si>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</si>
  <si>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</si>
  <si>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</si>
  <si>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</si>
  <si>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</si>
  <si>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</si>
  <si>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</si>
  <si>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</si>
  <si>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</si>
  <si>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</si>
  <si>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</si>
  <si>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</si>
  <si>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</si>
  <si>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</si>
  <si>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</si>
  <si>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</si>
  <si>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</si>
  <si>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</si>
  <si>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</si>
  <si>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</si>
  <si>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</si>
  <si>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</si>
  <si>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</si>
  <si>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</si>
  <si>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</si>
  <si>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</si>
  <si>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</si>
  <si>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</si>
  <si>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</si>
  <si>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</si>
  <si>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</si>
  <si>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</si>
  <si>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</si>
  <si>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</si>
  <si>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</si>
  <si>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</si>
  <si>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</si>
  <si>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</si>
  <si>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</si>
  <si>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</si>
  <si>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</si>
  <si>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</si>
  <si>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</si>
  <si>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</si>
  <si>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</si>
  <si>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</si>
  <si>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</si>
  <si>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</si>
  <si>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</si>
  <si>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</si>
  <si>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</si>
  <si>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</si>
  <si>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</si>
  <si>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</si>
  <si>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</si>
  <si>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</si>
  <si>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</si>
  <si>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</si>
  <si>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</si>
  <si>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</si>
  <si>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</si>
  <si>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</si>
  <si>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</si>
  <si>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</si>
  <si>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</si>
  <si>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</si>
  <si>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</si>
  <si>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</si>
  <si>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</si>
  <si>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</si>
  <si>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</si>
  <si>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</si>
  <si>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</si>
  <si>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</si>
  <si>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</si>
  <si>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</si>
  <si>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</si>
  <si>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</si>
  <si>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</si>
  <si>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</si>
  <si>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</si>
  <si>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</si>
  <si>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</si>
  <si>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</si>
  <si>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</si>
  <si>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</si>
  <si>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</si>
  <si>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</si>
  <si>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</si>
  <si>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</si>
  <si>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</si>
  <si>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</si>
  <si>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</si>
  <si>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</si>
  <si>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</si>
  <si>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</si>
  <si>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</si>
  <si>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</si>
  <si>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</si>
  <si>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</si>
  <si>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</si>
  <si>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</si>
  <si>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</si>
  <si>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</si>
  <si>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</si>
  <si>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</si>
  <si>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</si>
  <si>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</si>
  <si>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</si>
  <si>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</si>
  <si>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</si>
  <si>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</si>
  <si>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</si>
  <si>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</si>
  <si>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</si>
  <si>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</si>
  <si>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</si>
  <si>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</si>
  <si>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</si>
  <si>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</si>
  <si>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</si>
  <si>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</si>
  <si>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</si>
  <si>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</si>
  <si>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</si>
  <si>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</si>
  <si>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</si>
  <si>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</si>
  <si>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</si>
  <si>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</si>
  <si>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</si>
  <si>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</si>
  <si>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</si>
  <si>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</si>
  <si>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</si>
  <si>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</si>
  <si>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</si>
  <si>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</si>
  <si>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</si>
  <si>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</si>
  <si>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</si>
  <si>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</si>
  <si>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</si>
  <si>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</si>
  <si>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</si>
  <si>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</si>
  <si>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</si>
  <si>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</si>
  <si>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</si>
  <si>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</si>
  <si>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</si>
  <si>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</si>
  <si>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</si>
  <si>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</si>
  <si>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</si>
  <si>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</si>
  <si>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</si>
  <si>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</si>
  <si>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</si>
  <si>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</si>
  <si>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</si>
  <si>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</si>
  <si>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</si>
  <si>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</si>
  <si>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</si>
  <si>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</si>
  <si>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</si>
  <si>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</si>
  <si>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</si>
  <si>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</si>
  <si>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</si>
  <si>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</si>
  <si>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</si>
  <si>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</si>
  <si>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</si>
  <si>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</si>
  <si>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</si>
  <si>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</si>
  <si>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</si>
  <si>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</si>
  <si>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</si>
  <si>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</si>
  <si>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</si>
  <si>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</si>
  <si>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</si>
  <si>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</si>
  <si>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</si>
  <si>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</si>
  <si>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</si>
  <si>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</si>
  <si>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</si>
  <si>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</si>
  <si>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</si>
  <si>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</si>
  <si>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</si>
  <si>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</si>
  <si>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</si>
  <si>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</si>
  <si>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</si>
  <si>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</si>
  <si>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</si>
  <si>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</si>
  <si>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</si>
  <si>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</si>
  <si>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</si>
  <si>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</si>
  <si>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</si>
  <si>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</si>
  <si>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</si>
  <si>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</si>
  <si>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</si>
  <si>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</si>
  <si>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</si>
  <si>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</si>
  <si>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</si>
  <si>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</si>
  <si>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</si>
  <si>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</si>
  <si>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</si>
  <si>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</si>
  <si>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</si>
  <si>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</si>
  <si>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</si>
  <si>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</si>
  <si>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</si>
  <si>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</si>
  <si>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</si>
  <si>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</si>
  <si>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</si>
  <si>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</si>
  <si>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</si>
  <si>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</si>
  <si>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</si>
  <si>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</si>
  <si>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</si>
  <si>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</si>
  <si>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</si>
  <si>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</si>
  <si>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</si>
  <si>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</si>
  <si>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</si>
  <si>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</si>
  <si>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</si>
  <si>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</si>
  <si>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</si>
  <si>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</si>
  <si>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</si>
  <si>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</si>
  <si>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</si>
  <si>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</si>
  <si>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</si>
  <si>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</si>
  <si>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</si>
  <si>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</si>
  <si>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</si>
  <si>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</si>
  <si>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</si>
  <si>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</si>
  <si>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</si>
  <si>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</si>
  <si>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</si>
  <si>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</si>
  <si>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</si>
  <si>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</si>
  <si>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</si>
  <si>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</si>
  <si>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</si>
  <si>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</si>
  <si>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</si>
  <si>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</si>
  <si>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</si>
  <si>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</si>
  <si>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</si>
  <si>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</si>
  <si>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</si>
  <si>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</si>
  <si>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</si>
  <si>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</si>
  <si>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</si>
  <si>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</si>
  <si>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</si>
  <si>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</si>
  <si>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</si>
  <si>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</si>
  <si>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</si>
  <si>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</si>
  <si>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</si>
  <si>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</si>
  <si>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</si>
  <si>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</si>
  <si>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</si>
  <si>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</si>
  <si>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</si>
  <si>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</si>
  <si>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</si>
  <si>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</si>
  <si>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</si>
  <si>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</si>
  <si>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</si>
  <si>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</si>
  <si>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</si>
  <si>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</si>
  <si>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</si>
  <si>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</si>
  <si>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</si>
  <si>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</si>
  <si>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</si>
  <si>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</si>
  <si>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</si>
  <si>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</si>
  <si>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</si>
  <si>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</si>
  <si>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</si>
  <si>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</si>
  <si>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</si>
  <si>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</si>
  <si>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</si>
  <si>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</si>
  <si>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</si>
  <si>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</si>
  <si>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</si>
  <si>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</si>
  <si>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</si>
  <si>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</si>
  <si>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</si>
  <si>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</si>
  <si>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</si>
  <si>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</si>
  <si>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</si>
  <si>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</si>
  <si>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</si>
  <si>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</si>
  <si>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</si>
  <si>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</si>
  <si>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</si>
  <si>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</si>
  <si>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</si>
  <si>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</si>
  <si>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</si>
  <si>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</si>
  <si>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</si>
  <si>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</si>
  <si>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</si>
  <si>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</si>
  <si>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</si>
  <si>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</si>
  <si>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</si>
  <si>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</si>
  <si>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</si>
  <si>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</si>
  <si>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</si>
  <si>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</si>
  <si>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</si>
  <si>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</si>
  <si>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</si>
  <si>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</si>
  <si>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</si>
  <si>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</si>
  <si>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</si>
  <si>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</si>
  <si>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</si>
  <si>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</si>
  <si>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</si>
  <si>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</si>
  <si>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</si>
  <si>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</si>
  <si>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</si>
  <si>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</si>
  <si>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</si>
  <si>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</si>
  <si>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</si>
  <si>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</si>
  <si>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</si>
  <si>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</si>
  <si>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</si>
  <si>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</si>
  <si>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</si>
  <si>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</si>
  <si>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</si>
  <si>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</si>
  <si>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</si>
  <si>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</si>
  <si>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</si>
  <si>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</si>
  <si>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</si>
  <si>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</si>
  <si>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</si>
  <si>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</si>
  <si>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</si>
  <si>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</si>
  <si>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</si>
  <si>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</si>
  <si>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</si>
  <si>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</si>
  <si>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</si>
  <si>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</si>
  <si>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</si>
  <si>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</si>
  <si>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</si>
  <si>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</si>
  <si>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</si>
  <si>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</si>
  <si>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</si>
  <si>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</si>
  <si>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</si>
  <si>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</si>
  <si>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</si>
  <si>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</si>
  <si>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</si>
  <si>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</si>
  <si>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</si>
  <si>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</si>
  <si>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</si>
  <si>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</si>
  <si>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</si>
  <si>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</si>
  <si>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</si>
  <si>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</si>
  <si>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</si>
  <si>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</si>
  <si>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</si>
  <si>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</si>
  <si>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</si>
  <si>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</si>
  <si>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</si>
  <si>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</si>
  <si>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</si>
  <si>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</si>
  <si>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</si>
  <si>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</si>
  <si>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</si>
  <si>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</si>
  <si>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</si>
  <si>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</si>
  <si>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</si>
  <si>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</si>
  <si>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</si>
  <si>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</si>
  <si>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</si>
  <si>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</si>
  <si>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</si>
  <si>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</si>
  <si>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</si>
  <si>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</si>
  <si>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</si>
  <si>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</si>
  <si>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</si>
  <si>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</si>
  <si>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</si>
  <si>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</si>
  <si>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</si>
  <si>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</si>
  <si>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</si>
  <si>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</si>
  <si>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</si>
  <si>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</si>
  <si>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</si>
  <si>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</si>
  <si>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</si>
  <si>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</si>
  <si>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</si>
  <si>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</si>
  <si>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</si>
  <si>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</si>
  <si>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</si>
  <si>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</si>
  <si>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</si>
  <si>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</si>
  <si>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</si>
  <si>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</si>
  <si>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</si>
  <si>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</si>
  <si>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</si>
  <si>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</si>
  <si>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</si>
  <si>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</si>
  <si>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</si>
  <si>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</si>
  <si>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</si>
  <si>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</si>
  <si>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</si>
  <si>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</si>
  <si>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</si>
  <si>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</si>
  <si>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</si>
  <si>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</si>
  <si>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</si>
  <si>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</si>
  <si>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</si>
  <si>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</si>
  <si>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</si>
  <si>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</si>
  <si>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</si>
  <si>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</si>
  <si>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</si>
  <si>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</si>
  <si>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</si>
  <si>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</si>
  <si>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</si>
  <si>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</si>
  <si>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</si>
  <si>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</si>
  <si>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</si>
  <si>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</si>
  <si>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</si>
  <si>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</si>
  <si>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</si>
  <si>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</si>
  <si>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</si>
  <si>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</si>
  <si>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</si>
  <si>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</si>
  <si>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</si>
  <si>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</si>
  <si>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</si>
  <si>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</si>
  <si>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</si>
  <si>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</si>
  <si>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</si>
  <si>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</si>
  <si>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</si>
  <si>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</si>
  <si>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</si>
  <si>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</si>
  <si>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</si>
  <si>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</si>
  <si>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</si>
  <si>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</si>
  <si>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</si>
  <si>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</si>
  <si>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</si>
  <si>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</si>
  <si>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</si>
  <si>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</si>
  <si>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</si>
  <si>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</si>
  <si>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</si>
  <si>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</si>
  <si>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</si>
  <si>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</si>
  <si>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</si>
  <si>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</si>
  <si>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</si>
  <si>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</si>
  <si>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</si>
  <si>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</si>
  <si>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</si>
  <si>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</si>
  <si>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</si>
  <si>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</si>
  <si>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</si>
  <si>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</si>
  <si>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</si>
  <si>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</si>
  <si>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</si>
  <si>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</si>
  <si>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</si>
  <si>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</si>
  <si>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</si>
  <si>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</si>
  <si>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</si>
  <si>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</si>
  <si>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</si>
  <si>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</si>
  <si>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</si>
  <si>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</si>
  <si>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</si>
  <si>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</si>
  <si>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</si>
  <si>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</si>
  <si>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</si>
  <si>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</si>
  <si>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</si>
  <si>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</si>
  <si>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</si>
  <si>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</si>
  <si>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</si>
  <si>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</si>
  <si>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</si>
  <si>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</si>
  <si>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</si>
  <si>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</si>
  <si>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</si>
  <si>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</si>
  <si>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</si>
  <si>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</si>
  <si>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</si>
  <si>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</si>
  <si>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</si>
  <si>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</si>
  <si>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</si>
  <si>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</si>
  <si>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</si>
  <si>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</si>
  <si>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</si>
  <si>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</si>
  <si>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</si>
  <si>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</si>
  <si>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</si>
  <si>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</si>
  <si>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</si>
  <si>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</si>
  <si>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</si>
  <si>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</si>
  <si>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</si>
  <si>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</si>
  <si>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</si>
  <si>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</si>
  <si>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</si>
  <si>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</si>
  <si>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</si>
  <si>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</si>
  <si>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</si>
  <si>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</si>
  <si>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</si>
  <si>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</si>
  <si>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</si>
  <si>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</si>
  <si>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</si>
  <si>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</si>
  <si>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</si>
  <si>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</si>
  <si>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</si>
  <si>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</si>
  <si>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</si>
  <si>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</si>
  <si>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</si>
  <si>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</si>
  <si>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</si>
  <si>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</si>
  <si>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</si>
  <si>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</si>
  <si>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</si>
  <si>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</si>
  <si>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</si>
  <si>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</si>
  <si>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</si>
  <si>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</si>
  <si>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</si>
  <si>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</si>
  <si>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</si>
  <si>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</si>
  <si>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</si>
  <si>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</si>
  <si>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</si>
  <si>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</si>
  <si>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</si>
  <si>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</si>
  <si>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</si>
  <si>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</si>
  <si>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</si>
  <si>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</si>
  <si>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</si>
  <si>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</si>
  <si>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</si>
  <si>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</si>
  <si>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</si>
  <si>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</si>
  <si>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</si>
  <si>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</si>
  <si>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</si>
  <si>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</si>
  <si>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</si>
  <si>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</si>
  <si>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</si>
  <si>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</si>
  <si>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</si>
  <si>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</si>
  <si>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</si>
  <si>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</si>
  <si>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</si>
  <si>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</si>
  <si>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</si>
  <si>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</si>
  <si>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</si>
  <si>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</si>
  <si>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</si>
  <si>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</si>
  <si>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</si>
  <si>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</si>
  <si>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</si>
  <si>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</si>
  <si>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</si>
  <si>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</si>
  <si>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</si>
  <si>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</si>
  <si>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</si>
  <si>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</si>
  <si>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</si>
  <si>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</si>
  <si>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</si>
  <si>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</si>
  <si>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</si>
  <si>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</si>
  <si>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</si>
  <si>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</si>
  <si>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</si>
  <si>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</si>
  <si>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</si>
  <si>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</si>
  <si>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</si>
  <si>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</si>
  <si>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</si>
  <si>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</si>
  <si>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</si>
  <si>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</si>
  <si>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</si>
  <si>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</si>
  <si>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</si>
  <si>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</si>
  <si>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</si>
  <si>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</si>
  <si>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</si>
  <si>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</si>
  <si>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</si>
  <si>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</si>
  <si>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</si>
  <si>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</si>
  <si>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</si>
  <si>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</si>
  <si>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</si>
  <si>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</si>
  <si>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</si>
  <si>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</si>
  <si>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</si>
  <si>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</si>
  <si>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</si>
  <si>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</si>
  <si>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</si>
  <si>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</si>
  <si>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</si>
  <si>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</si>
  <si>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</si>
  <si>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</si>
  <si>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</si>
  <si>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</si>
  <si>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</si>
  <si>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</si>
  <si>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</si>
  <si>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</si>
  <si>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</si>
  <si>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</si>
  <si>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</si>
  <si>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</si>
  <si>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</si>
  <si>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</si>
  <si>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</si>
  <si>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</si>
  <si>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</si>
  <si>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</si>
  <si>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</si>
  <si>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</si>
  <si>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</si>
  <si>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</si>
  <si>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</si>
  <si>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</si>
  <si>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</si>
  <si>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</si>
  <si>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</si>
  <si>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</si>
  <si>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</si>
  <si>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</si>
  <si>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</si>
  <si>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</si>
  <si>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</si>
  <si>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</si>
  <si>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</si>
  <si>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</si>
  <si>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</si>
  <si>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</si>
  <si>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</si>
  <si>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</si>
  <si>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</si>
  <si>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</si>
  <si>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</si>
  <si>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</si>
  <si>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</si>
  <si>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</si>
  <si>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</si>
  <si>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</si>
  <si>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</si>
  <si>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</si>
  <si>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</si>
  <si>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</si>
  <si>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</si>
  <si>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</si>
  <si>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</si>
  <si>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</si>
  <si>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</si>
  <si>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</si>
  <si>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</si>
  <si>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</si>
  <si>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</si>
  <si>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</si>
  <si>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</si>
  <si>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</si>
  <si>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</si>
  <si>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</si>
  <si>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</si>
  <si>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</si>
  <si>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</si>
  <si>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</si>
  <si>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</si>
  <si>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</si>
  <si>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</si>
  <si>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</si>
  <si>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</si>
  <si>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</si>
  <si>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</si>
  <si>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</si>
  <si>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</si>
  <si>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</si>
  <si>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</si>
  <si>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</si>
  <si>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</si>
  <si>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</si>
  <si>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</si>
  <si>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</si>
  <si>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</si>
  <si>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</si>
  <si>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</si>
  <si>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</si>
  <si>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</si>
  <si>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</si>
  <si>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</si>
  <si>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</si>
  <si>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</si>
  <si>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</si>
  <si>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</si>
  <si>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</si>
  <si>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</si>
  <si>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</si>
  <si>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</si>
  <si>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</si>
  <si>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</si>
  <si>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</si>
  <si>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</si>
  <si>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</si>
  <si>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</si>
  <si>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</si>
  <si>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</si>
  <si>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</si>
  <si>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</si>
  <si>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</si>
  <si>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</si>
  <si>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</si>
  <si>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</si>
  <si>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</si>
  <si>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</si>
  <si>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</si>
  <si>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</si>
  <si>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</si>
  <si>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</si>
  <si>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</si>
  <si>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</si>
  <si>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</si>
  <si>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</si>
  <si>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</si>
  <si>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</si>
  <si>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</si>
  <si>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</si>
  <si>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</si>
  <si>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</si>
  <si>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</si>
  <si>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</si>
  <si>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</si>
  <si>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</si>
  <si>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</si>
  <si>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</si>
  <si>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</si>
  <si>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</si>
  <si>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</si>
  <si>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</si>
  <si>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</si>
  <si>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</si>
  <si>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</si>
  <si>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</si>
  <si>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</si>
  <si>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</si>
  <si>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</si>
  <si>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</si>
  <si>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</si>
  <si>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</si>
  <si>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</si>
  <si>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</si>
  <si>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</si>
  <si>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</si>
  <si>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</si>
  <si>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</si>
  <si>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</si>
  <si>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</si>
  <si>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</si>
  <si>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</si>
  <si>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</si>
  <si>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</si>
  <si>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</si>
  <si>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</si>
  <si>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</si>
  <si>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</si>
  <si>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</si>
  <si>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</si>
  <si>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</si>
  <si>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</si>
  <si>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</si>
  <si>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</si>
  <si>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</si>
  <si>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</si>
  <si>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</si>
  <si>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</si>
  <si>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</si>
  <si>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</si>
  <si>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</si>
  <si>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</si>
  <si>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</si>
  <si>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</si>
  <si>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</si>
  <si>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</si>
  <si>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</si>
  <si>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</si>
  <si>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</si>
  <si>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</si>
  <si>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</si>
  <si>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</si>
  <si>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</si>
  <si>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</si>
  <si>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</si>
  <si>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</si>
  <si>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</si>
  <si>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</si>
  <si>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</si>
  <si>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</si>
  <si>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</si>
  <si>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</si>
  <si>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</si>
  <si>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</si>
  <si>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</si>
  <si>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</si>
  <si>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</si>
  <si>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</si>
  <si>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</si>
  <si>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</si>
  <si>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</si>
  <si>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</si>
  <si>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</si>
  <si>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</si>
  <si>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</si>
  <si>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</si>
  <si>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</si>
  <si>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</si>
  <si>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</si>
  <si>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</si>
  <si>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</si>
  <si>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</si>
  <si>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</si>
  <si>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</si>
  <si>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</si>
  <si>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</si>
  <si>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</si>
  <si>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</si>
  <si>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</si>
  <si>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</si>
  <si>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</si>
  <si>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</si>
  <si>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</si>
  <si>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</si>
  <si>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</si>
  <si>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</si>
  <si>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</si>
  <si>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</si>
  <si>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</si>
  <si>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</si>
  <si>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</si>
  <si>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</si>
  <si>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</si>
  <si>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</si>
  <si>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</si>
  <si>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</si>
  <si>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</si>
  <si>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</si>
  <si>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</si>
  <si>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</si>
  <si>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</si>
  <si>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</si>
  <si>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</si>
  <si>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</si>
  <si>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</si>
  <si>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</si>
  <si>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</si>
  <si>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</si>
  <si>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</si>
  <si>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</si>
  <si>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</si>
  <si>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</si>
  <si>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</si>
  <si>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</si>
  <si>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</si>
  <si>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</si>
  <si>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</si>
  <si>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</si>
  <si>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</si>
  <si>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</si>
  <si>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</si>
  <si>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</si>
  <si>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</si>
  <si>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</si>
  <si>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</si>
  <si>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</si>
  <si>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</si>
  <si>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</si>
  <si>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</si>
  <si>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</si>
  <si>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</si>
  <si>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</si>
  <si>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</si>
  <si>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</si>
  <si>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</si>
  <si>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</si>
  <si>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</si>
  <si>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</si>
  <si>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</si>
  <si>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</si>
  <si>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</si>
  <si>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</si>
  <si>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</si>
  <si>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</si>
  <si>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</si>
  <si>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</si>
  <si>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</si>
  <si>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</si>
  <si>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</si>
  <si>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</si>
  <si>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</si>
  <si>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</si>
  <si>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</si>
  <si>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</si>
  <si>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</si>
  <si>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</si>
  <si>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</si>
  <si>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</si>
  <si>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</si>
  <si>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</si>
  <si>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</si>
  <si>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</si>
  <si>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</si>
  <si>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</si>
  <si>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</si>
  <si>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</si>
  <si>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</si>
  <si>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</si>
  <si>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</si>
  <si>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</si>
  <si>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</si>
  <si>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</si>
  <si>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</si>
  <si>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</si>
  <si>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</si>
  <si>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</si>
  <si>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</si>
  <si>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</si>
  <si>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</si>
  <si>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</si>
  <si>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</si>
  <si>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</si>
  <si>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</si>
  <si>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</si>
  <si>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</si>
  <si>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</si>
  <si>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</si>
  <si>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</si>
  <si>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</si>
  <si>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</si>
  <si>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</si>
  <si>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</si>
  <si>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</si>
  <si>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</si>
  <si>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</si>
  <si>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</si>
  <si>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</si>
  <si>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</si>
  <si>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</si>
  <si>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</si>
  <si>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</si>
  <si>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</si>
  <si>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</si>
  <si>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</si>
  <si>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</si>
  <si>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</si>
  <si>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</si>
  <si>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</si>
  <si>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</si>
  <si>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</si>
  <si>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</si>
  <si>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</si>
  <si>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</si>
  <si>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</si>
  <si>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</si>
  <si>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</si>
  <si>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</si>
  <si>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</si>
  <si>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</si>
  <si>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</si>
  <si>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</si>
  <si>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</si>
  <si>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</si>
  <si>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</si>
  <si>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</si>
  <si>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</si>
  <si>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</si>
  <si>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</si>
  <si>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</si>
  <si>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</si>
  <si>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</si>
  <si>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</si>
  <si>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</si>
  <si>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</si>
  <si>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</si>
  <si>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</si>
  <si>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</si>
  <si>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</si>
  <si>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</si>
  <si>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</si>
  <si>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</si>
  <si>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</si>
  <si>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</si>
  <si>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</si>
  <si>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</si>
  <si>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</si>
  <si>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</si>
  <si>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</si>
  <si>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</si>
  <si>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</si>
  <si>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</si>
  <si>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</si>
  <si>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</si>
  <si>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</si>
  <si>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</si>
  <si>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</si>
  <si>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</si>
  <si>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</si>
  <si>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</si>
  <si>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</si>
  <si>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</si>
  <si>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</si>
  <si>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</si>
  <si>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</si>
  <si>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</si>
  <si>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</si>
  <si>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</si>
  <si>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</si>
  <si>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</si>
  <si>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</si>
  <si>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</si>
  <si>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</si>
  <si>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</si>
  <si>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</si>
  <si>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</si>
  <si>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</si>
  <si>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</si>
  <si>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</si>
  <si>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</si>
  <si>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</si>
  <si>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</si>
  <si>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</si>
  <si>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</si>
  <si>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</si>
  <si>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</si>
  <si>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</si>
  <si>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</si>
  <si>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</si>
  <si>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</si>
  <si>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</si>
  <si>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</si>
  <si>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</si>
  <si>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</si>
  <si>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</si>
  <si>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</si>
  <si>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</si>
  <si>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</si>
  <si>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</si>
  <si>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</si>
  <si>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</si>
  <si>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</si>
  <si>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</si>
  <si>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</si>
  <si>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</si>
  <si>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</si>
  <si>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</si>
  <si>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</si>
  <si>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</si>
  <si>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</si>
  <si>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</si>
  <si>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</si>
  <si>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</si>
  <si>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</si>
  <si>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</si>
  <si>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</si>
  <si>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</si>
  <si>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</si>
  <si>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</si>
  <si>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</si>
  <si>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</si>
  <si>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</si>
  <si>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</si>
  <si>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</si>
  <si>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</si>
  <si>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</si>
  <si>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</si>
  <si>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</si>
  <si>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</si>
  <si>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</si>
  <si>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</si>
  <si>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</si>
  <si>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</si>
  <si>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</si>
  <si>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</si>
  <si>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</si>
  <si>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</si>
  <si>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</si>
  <si>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</si>
  <si>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</si>
  <si>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</si>
  <si>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</si>
  <si>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</si>
  <si>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</si>
  <si>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</si>
  <si>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</si>
  <si>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</si>
  <si>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</si>
  <si>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</si>
  <si>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</si>
  <si>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</si>
  <si>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</si>
  <si>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</si>
  <si>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</si>
  <si>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</si>
  <si>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</si>
  <si>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</si>
  <si>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</si>
  <si>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</si>
  <si>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</si>
  <si>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</si>
  <si>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</si>
  <si>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</si>
  <si>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</si>
  <si>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</si>
  <si>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</si>
  <si>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</si>
  <si>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</si>
  <si>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</si>
  <si>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</si>
  <si>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</si>
  <si>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</si>
  <si>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</si>
  <si>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</si>
  <si>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</si>
  <si>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</si>
  <si>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</si>
  <si>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</si>
  <si>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</si>
  <si>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</si>
  <si>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</si>
  <si>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</si>
  <si>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</si>
  <si>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</si>
  <si>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</si>
  <si>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</si>
  <si>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</si>
  <si>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</si>
  <si>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</si>
  <si>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</si>
  <si>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</si>
  <si>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</si>
  <si>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</si>
  <si>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</si>
  <si>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</si>
  <si>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</si>
  <si>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</si>
  <si>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</si>
  <si>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</si>
  <si>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</si>
  <si>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</si>
  <si>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</si>
  <si>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</si>
  <si>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</si>
  <si>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</si>
  <si>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</si>
  <si>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</si>
  <si>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</si>
  <si>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</si>
  <si>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</si>
  <si>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</si>
  <si>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</si>
  <si>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</si>
  <si>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</si>
  <si>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</si>
  <si>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</si>
  <si>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</si>
  <si>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</si>
  <si>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</si>
  <si>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</si>
  <si>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</si>
  <si>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</si>
  <si>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</si>
  <si>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</si>
  <si>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</si>
  <si>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</si>
  <si>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</si>
  <si>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</si>
  <si>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</si>
  <si>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</si>
  <si>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</si>
  <si>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</si>
  <si>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</si>
  <si>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</si>
  <si>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</si>
  <si>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</si>
  <si>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</si>
  <si>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</si>
  <si>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</si>
  <si>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</si>
  <si>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</si>
  <si>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</si>
  <si>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</si>
  <si>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</si>
  <si>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</si>
  <si>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</si>
  <si>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</si>
  <si>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</si>
  <si>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</si>
  <si>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</si>
  <si>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</si>
  <si>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</si>
  <si>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</si>
  <si>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</si>
  <si>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</si>
  <si>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</si>
  <si>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</si>
  <si>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</si>
  <si>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</si>
  <si>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</si>
  <si>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</si>
  <si>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</si>
  <si>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</si>
  <si>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</si>
  <si>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</si>
  <si>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</si>
  <si>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</si>
  <si>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</si>
  <si>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</si>
  <si>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</si>
  <si>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</si>
  <si>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</si>
  <si>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</si>
  <si>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</si>
  <si>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</si>
  <si>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</si>
  <si>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</si>
  <si>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</si>
  <si>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</si>
  <si>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</si>
  <si>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</si>
  <si>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</si>
  <si>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</si>
  <si>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</si>
  <si>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</si>
  <si>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</si>
  <si>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</si>
  <si>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</si>
  <si>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</si>
  <si>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</si>
  <si>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</si>
  <si>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</si>
  <si>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</si>
  <si>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</si>
  <si>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</si>
  <si>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</si>
  <si>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</si>
  <si>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</si>
  <si>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</si>
  <si>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</si>
  <si>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</si>
  <si>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</si>
  <si>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</si>
  <si>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</si>
  <si>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</si>
  <si>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</si>
  <si>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</si>
  <si>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</si>
  <si>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</si>
  <si>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</si>
  <si>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</si>
  <si>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</si>
  <si>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</si>
  <si>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</si>
  <si>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</si>
  <si>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</si>
  <si>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</si>
  <si>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</si>
  <si>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</si>
  <si>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</si>
  <si>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</si>
  <si>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</si>
  <si>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</si>
  <si>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</si>
  <si>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</si>
  <si>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</si>
  <si>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</si>
  <si>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</si>
  <si>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</si>
  <si>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</si>
  <si>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</si>
  <si>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</si>
  <si>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</si>
  <si>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</si>
  <si>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</si>
  <si>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</si>
  <si>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</si>
  <si>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</si>
  <si>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</si>
  <si>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</si>
  <si>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</si>
  <si>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</si>
  <si>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</si>
  <si>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</si>
  <si>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</si>
  <si>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</si>
  <si>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</si>
  <si>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</si>
  <si>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</si>
  <si>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</si>
  <si>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</si>
  <si>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</si>
  <si>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</si>
  <si>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</si>
  <si>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</si>
  <si>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</si>
  <si>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</si>
  <si>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</si>
  <si>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</si>
  <si>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</si>
  <si>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</si>
  <si>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</si>
  <si>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</si>
  <si>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</si>
  <si>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</si>
  <si>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</si>
  <si>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</si>
  <si>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</si>
  <si>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</si>
  <si>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</si>
  <si>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</si>
  <si>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</si>
  <si>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</si>
  <si>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</si>
  <si>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</si>
  <si>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</si>
  <si>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</si>
  <si>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</si>
  <si>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</si>
  <si>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</si>
  <si>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</si>
  <si>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</si>
  <si>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</si>
  <si>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</si>
  <si>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</si>
  <si>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</si>
  <si>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</si>
  <si>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</si>
  <si>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</si>
  <si>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</si>
  <si>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</si>
  <si>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</si>
  <si>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</si>
  <si>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</si>
  <si>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</si>
  <si>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</si>
  <si>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</si>
  <si>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</si>
  <si>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</si>
  <si>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</si>
  <si>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</si>
  <si>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</si>
  <si>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</si>
  <si>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</si>
  <si>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</si>
  <si>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</si>
  <si>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</si>
  <si>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</si>
  <si>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</si>
  <si>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</si>
  <si>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</si>
  <si>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</si>
  <si>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</si>
  <si>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</si>
  <si>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</si>
  <si>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</si>
  <si>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</si>
  <si>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</si>
  <si>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</si>
  <si>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</si>
  <si>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</si>
  <si>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</si>
  <si>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</si>
  <si>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</si>
  <si>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</si>
  <si>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</si>
  <si>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</si>
  <si>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</si>
  <si>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</si>
  <si>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</si>
  <si>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</si>
  <si>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</si>
  <si>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</si>
  <si>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</si>
  <si>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</si>
  <si>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</si>
  <si>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</si>
  <si>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</si>
  <si>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</si>
  <si>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</si>
  <si>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</si>
  <si>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</si>
  <si>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</si>
  <si>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</si>
  <si>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</si>
  <si>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</si>
  <si>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</si>
  <si>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</si>
  <si>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</si>
  <si>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</si>
  <si>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</si>
  <si>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</si>
  <si>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</si>
  <si>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</si>
  <si>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</si>
  <si>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</si>
  <si>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</si>
  <si>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</si>
  <si>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</si>
  <si>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</si>
  <si>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</si>
  <si>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</si>
  <si>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</si>
  <si>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</si>
  <si>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</si>
  <si>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</si>
  <si>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</si>
  <si>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</si>
  <si>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</si>
  <si>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</si>
  <si>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</si>
  <si>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</si>
  <si>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</si>
  <si>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</si>
  <si>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</si>
  <si>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</si>
  <si>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</si>
  <si>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</si>
  <si>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</si>
  <si>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</si>
  <si>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</si>
  <si>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</si>
  <si>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</si>
  <si>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</si>
  <si>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</si>
  <si>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</si>
  <si>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</si>
  <si>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</si>
  <si>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</si>
  <si>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</si>
  <si>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</si>
  <si>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</si>
  <si>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</si>
  <si>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</si>
  <si>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</si>
  <si>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</si>
  <si>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</si>
  <si>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</si>
  <si>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</si>
  <si>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</si>
  <si>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</si>
  <si>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</si>
  <si>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</si>
  <si>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</si>
  <si>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</si>
  <si>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</si>
  <si>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</si>
  <si>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</si>
  <si>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</si>
  <si>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</si>
  <si>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</si>
  <si>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</si>
  <si>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</si>
  <si>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</si>
  <si>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</si>
  <si>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</si>
  <si>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</si>
  <si>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</si>
  <si>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</si>
  <si>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</si>
  <si>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</si>
  <si>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</si>
  <si>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</si>
  <si>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</si>
  <si>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</si>
  <si>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</si>
  <si>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</si>
  <si>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</si>
  <si>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</si>
  <si>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</si>
  <si>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</si>
  <si>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</si>
  <si>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</si>
  <si>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</si>
  <si>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</si>
  <si>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</si>
  <si>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</si>
  <si>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</si>
  <si>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</si>
  <si>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</si>
  <si>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</si>
  <si>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</si>
  <si>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</si>
  <si>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</si>
  <si>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</si>
  <si>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</si>
  <si>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</si>
  <si>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</si>
  <si>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</si>
  <si>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</si>
  <si>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</si>
  <si>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</si>
  <si>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</si>
  <si>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</si>
  <si>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</si>
  <si>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</si>
  <si>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</si>
  <si>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</si>
  <si>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</si>
  <si>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</si>
  <si>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</si>
  <si>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</si>
  <si>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</si>
  <si>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</si>
  <si>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</si>
  <si>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</si>
  <si>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</si>
  <si>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</si>
  <si>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</si>
  <si>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</si>
  <si>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</si>
  <si>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</si>
  <si>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</si>
  <si>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</si>
  <si>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</si>
  <si>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</si>
  <si>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</si>
  <si>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</si>
  <si>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</si>
  <si>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</si>
  <si>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</si>
  <si>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</si>
  <si>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</si>
  <si>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</si>
  <si>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</si>
  <si>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</si>
  <si>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</si>
  <si>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</si>
  <si>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</si>
  <si>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</si>
  <si>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</si>
  <si>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</si>
  <si>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</si>
  <si>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</si>
  <si>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</si>
  <si>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</si>
  <si>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</si>
  <si>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</si>
  <si>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</si>
  <si>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</si>
  <si>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</si>
  <si>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</si>
  <si>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</si>
  <si>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</si>
  <si>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</si>
  <si>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</si>
  <si>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</si>
  <si>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</si>
  <si>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</si>
  <si>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</si>
  <si>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</si>
  <si>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</si>
  <si>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</si>
  <si>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</si>
  <si>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</si>
  <si>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</si>
  <si>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</si>
  <si>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</si>
  <si>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</si>
  <si>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</si>
  <si>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</si>
  <si>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</si>
  <si>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</si>
  <si>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</si>
  <si>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</si>
  <si>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</si>
  <si>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</si>
  <si>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</si>
  <si>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</si>
  <si>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</si>
  <si>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</si>
  <si>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</si>
  <si>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</si>
  <si>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</si>
  <si>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</si>
  <si>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</si>
  <si>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</si>
  <si>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</si>
  <si>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</si>
  <si>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</si>
  <si>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</si>
  <si>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</si>
  <si>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</si>
  <si>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</si>
  <si>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</si>
  <si>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</si>
  <si>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</si>
  <si>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</si>
  <si>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</si>
  <si>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</si>
  <si>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</si>
  <si>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</si>
  <si>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</si>
  <si>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</si>
  <si>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</si>
  <si>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</si>
  <si>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</si>
  <si>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</si>
  <si>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</si>
  <si>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</si>
  <si>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</si>
  <si>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</si>
  <si>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</si>
  <si>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</si>
  <si>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</si>
  <si>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</si>
  <si>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</si>
  <si>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</si>
  <si>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</si>
  <si>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</si>
  <si>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</si>
  <si>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</si>
  <si>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</si>
  <si>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</si>
  <si>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</si>
  <si>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</si>
  <si>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</si>
  <si>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</si>
  <si>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</si>
  <si>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</si>
  <si>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</si>
  <si>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</si>
  <si>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</si>
  <si>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</si>
  <si>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</si>
  <si>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</si>
  <si>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</si>
  <si>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</si>
  <si>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</si>
  <si>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</si>
  <si>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</si>
  <si>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</si>
  <si>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</si>
  <si>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</si>
  <si>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</si>
  <si>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</si>
  <si>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</si>
  <si>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</si>
  <si>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</si>
  <si>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</si>
  <si>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</si>
  <si>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</si>
  <si>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</si>
  <si>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</si>
  <si>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</si>
  <si>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</si>
  <si>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</si>
  <si>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</si>
  <si>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</si>
  <si>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</si>
  <si>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</si>
  <si>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</si>
  <si>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</si>
  <si>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</si>
  <si>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</si>
  <si>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</si>
  <si>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</si>
  <si>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</si>
  <si>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</si>
  <si>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</si>
  <si>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</si>
  <si>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</si>
  <si>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</si>
  <si>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</si>
  <si>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</si>
  <si>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</si>
  <si>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</si>
  <si>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</si>
  <si>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</si>
  <si>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</si>
  <si>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</si>
  <si>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</si>
  <si>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</si>
  <si>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</si>
  <si>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</si>
  <si>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</si>
  <si>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</si>
  <si>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</si>
  <si>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</si>
  <si>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</si>
  <si>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</si>
  <si>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</si>
  <si>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</si>
  <si>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</si>
  <si>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</si>
  <si>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</si>
  <si>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</si>
  <si>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</si>
  <si>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</si>
  <si>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</si>
  <si>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</si>
  <si>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</si>
  <si>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</si>
  <si>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</si>
  <si>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</si>
  <si>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</si>
  <si>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</si>
  <si>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</si>
  <si>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</si>
  <si>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</si>
  <si>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</si>
  <si>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</si>
  <si>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</si>
  <si>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</si>
  <si>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</si>
  <si>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</si>
  <si>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</si>
  <si>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</si>
  <si>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</si>
  <si>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</si>
  <si>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</si>
  <si>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</si>
  <si>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</si>
  <si>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</si>
  <si>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</si>
  <si>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</si>
  <si>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</si>
  <si>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</si>
  <si>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</si>
  <si>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</si>
  <si>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</si>
  <si>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</si>
  <si>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</si>
  <si>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</si>
  <si>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</si>
  <si>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</si>
  <si>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</si>
  <si>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</si>
  <si>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</si>
  <si>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</si>
  <si>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</si>
  <si>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</si>
  <si>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</si>
  <si>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</si>
  <si>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</si>
  <si>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</si>
  <si>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</si>
  <si>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</si>
  <si>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</si>
  <si>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</si>
  <si>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</si>
  <si>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</si>
  <si>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</si>
  <si>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</si>
  <si>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</si>
  <si>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</si>
  <si>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</si>
  <si>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</si>
  <si>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</si>
  <si>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</si>
  <si>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</si>
  <si>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</si>
  <si>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</si>
  <si>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</si>
  <si>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</si>
  <si>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</si>
  <si>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</si>
  <si>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</si>
  <si>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</si>
  <si>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</si>
  <si>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</si>
  <si>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</si>
  <si>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</si>
  <si>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</si>
  <si>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</si>
  <si>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</si>
  <si>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</si>
  <si>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</si>
  <si>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</si>
  <si>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</si>
  <si>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</si>
  <si>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</si>
  <si>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</si>
  <si>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</si>
  <si>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</si>
  <si>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</si>
  <si>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</si>
  <si>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</si>
  <si>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</si>
  <si>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</si>
  <si>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</si>
  <si>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</si>
  <si>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</si>
  <si>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</si>
  <si>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</si>
  <si>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</si>
  <si>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</si>
  <si>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</si>
  <si>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</si>
  <si>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</si>
  <si>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</si>
  <si>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</si>
  <si>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</si>
  <si>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</si>
  <si>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</si>
  <si>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</si>
  <si>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</si>
  <si>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</si>
  <si>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</si>
  <si>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</si>
  <si>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</si>
  <si>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</si>
  <si>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</si>
  <si>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</si>
  <si>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</si>
  <si>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</si>
  <si>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</si>
  <si>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</si>
  <si>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</si>
  <si>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</si>
  <si>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</si>
  <si>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</si>
  <si>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</si>
  <si>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</si>
  <si>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</si>
  <si>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</si>
  <si>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</si>
  <si>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</si>
  <si>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</si>
  <si>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</si>
  <si>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</si>
  <si>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</si>
  <si>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</si>
  <si>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</si>
  <si>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</si>
  <si>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</si>
  <si>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</si>
  <si>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</si>
  <si>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</si>
  <si>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</si>
  <si>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</si>
  <si>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</si>
  <si>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</si>
  <si>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</si>
  <si>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</si>
  <si>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</si>
  <si>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</si>
  <si>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</si>
  <si>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</si>
  <si>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</si>
  <si>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</si>
  <si>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</si>
  <si>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</si>
  <si>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</si>
  <si>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</si>
  <si>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</si>
  <si>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</si>
  <si>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</si>
  <si>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</si>
  <si>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</si>
  <si>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</si>
  <si>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</si>
  <si>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</si>
  <si>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</si>
  <si>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</si>
  <si>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</si>
  <si>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</si>
  <si>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</si>
  <si>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</si>
  <si>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</si>
  <si>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</si>
  <si>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</si>
  <si>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</si>
  <si>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</si>
  <si>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</si>
  <si>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</si>
  <si>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</si>
  <si>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</si>
  <si>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</si>
  <si>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</si>
  <si>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</si>
  <si>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</si>
  <si>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</si>
  <si>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</si>
  <si>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</si>
  <si>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</si>
  <si>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</si>
  <si>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</si>
  <si>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</si>
  <si>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</si>
  <si>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</si>
  <si>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</si>
  <si>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</si>
  <si>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</si>
  <si>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</si>
  <si>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</si>
  <si>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</si>
  <si>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</si>
  <si>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</si>
  <si>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</si>
  <si>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</si>
  <si>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</si>
  <si>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</si>
  <si>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</si>
  <si>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</si>
  <si>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</si>
  <si>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</si>
  <si>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</si>
  <si>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</si>
  <si>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</si>
  <si>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</si>
  <si>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</si>
  <si>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</si>
  <si>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</si>
  <si>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</si>
  <si>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</si>
  <si>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</si>
  <si>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</si>
  <si>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</si>
  <si>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</si>
  <si>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</si>
  <si>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</si>
  <si>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</si>
  <si>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</si>
  <si>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</si>
  <si>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</si>
  <si>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</si>
  <si>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</si>
  <si>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</si>
  <si>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</si>
  <si>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</si>
  <si>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</si>
  <si>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</si>
  <si>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</si>
  <si>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</si>
  <si>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</si>
  <si>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</si>
  <si>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</si>
  <si>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</si>
  <si>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</si>
  <si>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</si>
  <si>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</si>
  <si>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</si>
  <si>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</si>
  <si>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</si>
  <si>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</si>
  <si>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</si>
  <si>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</si>
  <si>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</si>
  <si>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</si>
  <si>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</si>
  <si>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</si>
  <si>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</si>
  <si>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</si>
  <si>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</si>
  <si>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</si>
  <si>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</si>
  <si>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</si>
  <si>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</si>
  <si>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</si>
  <si>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</si>
  <si>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</si>
  <si>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</si>
  <si>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</si>
  <si>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</si>
  <si>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</si>
  <si>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</si>
  <si>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</si>
  <si>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</si>
  <si>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</si>
  <si>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</si>
  <si>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</si>
  <si>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</si>
  <si>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</si>
  <si>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</si>
  <si>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</si>
  <si>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</si>
  <si>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</si>
  <si>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</si>
  <si>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</si>
  <si>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</si>
  <si>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</si>
  <si>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</si>
  <si>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</si>
  <si>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</si>
  <si>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</si>
  <si>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</si>
  <si>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</si>
  <si>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</si>
  <si>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</si>
  <si>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</si>
  <si>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</si>
  <si>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</si>
  <si>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</si>
  <si>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</si>
  <si>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</si>
  <si>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</si>
  <si>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</si>
  <si>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</si>
  <si>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</si>
  <si>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</si>
  <si>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</si>
  <si>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</si>
  <si>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</si>
  <si>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</si>
  <si>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</si>
  <si>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</si>
  <si>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</si>
  <si>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</si>
  <si>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</si>
  <si>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</si>
  <si>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</si>
  <si>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</si>
  <si>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</si>
  <si>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</si>
  <si>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</si>
  <si>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</si>
  <si>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</si>
  <si>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</si>
  <si>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</si>
  <si>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</si>
  <si>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</si>
  <si>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</si>
  <si>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</si>
  <si>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</si>
  <si>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</si>
  <si>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</si>
  <si>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</si>
  <si>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</si>
  <si>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</si>
  <si>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</si>
  <si>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</si>
  <si>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</si>
  <si>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</si>
  <si>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</si>
  <si>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</si>
  <si>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</si>
  <si>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</si>
  <si>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</si>
  <si>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</si>
  <si>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</si>
  <si>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</si>
  <si>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</si>
  <si>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</si>
  <si>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</si>
  <si>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</si>
  <si>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</si>
  <si>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</si>
  <si>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</si>
  <si>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</si>
  <si>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</si>
  <si>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</si>
  <si>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</si>
  <si>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</si>
  <si>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</si>
  <si>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</si>
  <si>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</si>
  <si>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</si>
  <si>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</si>
  <si>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</si>
  <si>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</si>
  <si>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</si>
  <si>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</si>
  <si>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</si>
  <si>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</si>
  <si>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</si>
  <si>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</si>
  <si>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</si>
  <si>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</si>
  <si>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</si>
  <si>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</si>
  <si>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</si>
  <si>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</si>
  <si>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</si>
  <si>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</si>
  <si>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</si>
  <si>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</si>
  <si>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</si>
  <si>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</si>
  <si>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</si>
  <si>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</si>
  <si>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</si>
  <si>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</si>
  <si>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</si>
  <si>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</si>
  <si>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</si>
  <si>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</si>
  <si>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</si>
  <si>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</si>
  <si>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</si>
  <si>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</si>
  <si>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</si>
  <si>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</si>
  <si>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</si>
  <si>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</si>
  <si>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</si>
  <si>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</si>
  <si>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</si>
  <si>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</si>
  <si>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</si>
  <si>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</si>
  <si>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</si>
  <si>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</si>
  <si>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</si>
  <si>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</si>
  <si>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</si>
  <si>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</si>
  <si>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</si>
  <si>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</si>
  <si>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</si>
  <si>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</si>
  <si>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</si>
  <si>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</si>
  <si>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</si>
  <si>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</si>
  <si>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</si>
  <si>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</si>
  <si>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</si>
  <si>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</si>
  <si>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</si>
  <si>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</si>
  <si>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</si>
  <si>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</si>
  <si>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</si>
  <si>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</si>
  <si>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</si>
  <si>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</si>
  <si>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</si>
  <si>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</si>
  <si>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</si>
  <si>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</si>
  <si>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</si>
  <si>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</si>
  <si>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</si>
  <si>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</si>
  <si>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</si>
  <si>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</si>
  <si>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</si>
  <si>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</si>
  <si>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</si>
  <si>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</si>
  <si>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</si>
  <si>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</si>
  <si>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</si>
  <si>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</si>
  <si>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</si>
  <si>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</si>
  <si>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</si>
  <si>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</si>
  <si>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</si>
  <si>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</si>
  <si>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</si>
  <si>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</si>
  <si>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</si>
  <si>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</si>
  <si>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</si>
  <si>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</si>
  <si>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</si>
  <si>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</si>
  <si>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</si>
  <si>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</si>
  <si>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</si>
  <si>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</si>
  <si>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</si>
  <si>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</si>
  <si>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</si>
  <si>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</si>
  <si>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</si>
  <si>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</si>
  <si>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</si>
  <si>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</si>
  <si>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</si>
  <si>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</si>
  <si>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</si>
  <si>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</si>
  <si>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</si>
  <si>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</si>
  <si>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</si>
  <si>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</si>
  <si>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</si>
  <si>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</si>
  <si>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</si>
  <si>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</si>
  <si>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</si>
  <si>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</si>
  <si>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</si>
  <si>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</si>
  <si>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</si>
  <si>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</si>
  <si>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</si>
  <si>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</si>
  <si>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</si>
  <si>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</si>
  <si>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</si>
  <si>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</si>
  <si>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</si>
  <si>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</si>
  <si>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</si>
  <si>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</si>
  <si>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</si>
  <si>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</si>
  <si>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</si>
  <si>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</si>
  <si>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</si>
  <si>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</si>
  <si>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</si>
  <si>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</si>
  <si>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</si>
  <si>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</si>
  <si>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</si>
  <si>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</si>
  <si>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</si>
  <si>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</si>
  <si>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</si>
  <si>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</si>
  <si>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</si>
  <si>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</si>
  <si>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</si>
  <si>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</si>
  <si>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</si>
  <si>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</si>
  <si>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</si>
  <si>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</si>
  <si>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</si>
  <si>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</si>
  <si>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</si>
  <si>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</si>
  <si>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</si>
  <si>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</si>
  <si>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</si>
  <si>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</si>
  <si>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</si>
  <si>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</si>
  <si>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</si>
  <si>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</si>
  <si>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</si>
  <si>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</si>
  <si>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</si>
  <si>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</si>
  <si>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</si>
  <si>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</si>
  <si>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</si>
  <si>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</si>
  <si>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</si>
  <si>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</si>
  <si>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</si>
  <si>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</si>
  <si>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</si>
  <si>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</si>
  <si>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</si>
  <si>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</si>
  <si>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</si>
  <si>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</si>
  <si>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</si>
  <si>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</si>
  <si>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</si>
  <si>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</si>
  <si>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</si>
  <si>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</si>
  <si>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</si>
  <si>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</si>
  <si>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</si>
  <si>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</si>
  <si>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</si>
  <si>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</si>
  <si>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</si>
  <si>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</si>
  <si>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</si>
  <si>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</si>
  <si>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</si>
  <si>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</si>
  <si>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</si>
  <si>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</si>
  <si>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</si>
  <si>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</si>
  <si>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</si>
  <si>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</si>
  <si>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</si>
  <si>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</si>
  <si>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</si>
  <si>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</si>
  <si>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</si>
  <si>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</si>
  <si>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</si>
  <si>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</si>
  <si>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</si>
  <si>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</si>
  <si>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</si>
  <si>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</si>
  <si>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</si>
  <si>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</si>
  <si>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</si>
  <si>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</si>
  <si>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</si>
  <si>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</si>
  <si>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</si>
  <si>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</si>
  <si>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</si>
  <si>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</si>
  <si>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</si>
  <si>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</si>
  <si>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</si>
  <si>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</si>
  <si>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</si>
  <si>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</si>
  <si>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</si>
  <si>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</si>
  <si>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</si>
  <si>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</si>
  <si>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</si>
  <si>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</si>
  <si>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</si>
  <si>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</si>
  <si>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</si>
  <si>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</si>
  <si>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</si>
  <si>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</si>
  <si>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</si>
  <si>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</si>
  <si>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</si>
  <si>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</si>
  <si>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</si>
  <si>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</si>
  <si>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</si>
  <si>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</si>
  <si>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</si>
  <si>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</si>
  <si>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</si>
  <si>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</si>
  <si>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</si>
  <si>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</si>
  <si>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</si>
  <si>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</si>
  <si>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</si>
  <si>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</si>
  <si>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</si>
  <si>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</si>
  <si>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</si>
  <si>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</si>
  <si>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</si>
  <si>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</si>
  <si>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</si>
  <si>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</si>
  <si>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</si>
  <si>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</si>
  <si>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</si>
  <si>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</si>
  <si>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</si>
  <si>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</si>
  <si>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</si>
  <si>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</si>
  <si>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</si>
  <si>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</si>
  <si>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</si>
  <si>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</si>
  <si>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</si>
  <si>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</si>
  <si>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</si>
  <si>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</si>
  <si>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</si>
  <si>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</si>
  <si>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</si>
  <si>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</si>
  <si>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</si>
  <si>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</si>
  <si>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</si>
  <si>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</si>
  <si>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</si>
  <si>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</si>
  <si>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</si>
  <si>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</si>
  <si>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</si>
  <si>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</si>
  <si>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</si>
  <si>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</si>
  <si>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</si>
  <si>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</si>
  <si>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</si>
  <si>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</si>
  <si>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</si>
  <si>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</si>
  <si>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</si>
  <si>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</si>
  <si>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</si>
  <si>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</si>
  <si>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</si>
  <si>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</si>
  <si>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</si>
  <si>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</si>
  <si>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</si>
  <si>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</si>
  <si>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</si>
  <si>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</si>
  <si>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</si>
  <si>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</si>
  <si>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</si>
  <si>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</si>
  <si>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</si>
  <si>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</si>
  <si>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</si>
  <si>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</si>
  <si>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</si>
  <si>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</si>
  <si>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</si>
  <si>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</si>
  <si>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</si>
  <si>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</si>
  <si>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</si>
  <si>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</si>
  <si>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</si>
  <si>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</si>
  <si>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</si>
  <si>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</si>
  <si>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</si>
  <si>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</si>
  <si>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</si>
  <si>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</si>
  <si>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</si>
  <si>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</si>
  <si>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</si>
  <si>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</si>
  <si>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</si>
  <si>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</si>
  <si>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</si>
  <si>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</si>
  <si>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</si>
  <si>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</si>
  <si>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</si>
  <si>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</si>
  <si>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</si>
  <si>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</si>
  <si>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</si>
  <si>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</si>
  <si>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</si>
  <si>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</si>
  <si>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</si>
  <si>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</si>
  <si>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</si>
  <si>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</si>
  <si>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</si>
  <si>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</si>
  <si>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</si>
  <si>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</si>
  <si>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</si>
  <si>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</si>
  <si>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</si>
  <si>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</si>
  <si>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</si>
  <si>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</si>
  <si>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</si>
  <si>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</si>
  <si>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</si>
  <si>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</si>
  <si>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</si>
  <si>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</si>
  <si>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</si>
  <si>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</si>
  <si>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</si>
  <si>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</si>
  <si>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</si>
  <si>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</si>
  <si>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</si>
  <si>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</si>
  <si>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</si>
  <si>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</si>
  <si>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</si>
  <si>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</si>
  <si>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</si>
  <si>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</si>
  <si>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</si>
  <si>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</si>
  <si>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</si>
  <si>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</si>
  <si>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</si>
  <si>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</si>
  <si>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</si>
  <si>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</si>
  <si>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</si>
  <si>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</si>
  <si>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</si>
  <si>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</si>
  <si>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</si>
  <si>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</si>
  <si>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</si>
  <si>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</si>
  <si>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</si>
  <si>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</si>
  <si>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</si>
  <si>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</si>
  <si>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</si>
  <si>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</si>
  <si>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</si>
  <si>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</si>
  <si>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</si>
  <si>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</si>
  <si>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</si>
  <si>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</si>
  <si>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</si>
  <si>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</si>
  <si>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</si>
  <si>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</si>
  <si>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</si>
  <si>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</si>
  <si>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</si>
  <si>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</si>
  <si>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</si>
  <si>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</si>
  <si>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</si>
  <si>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</si>
  <si>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</si>
  <si>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</si>
  <si>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</si>
  <si>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</si>
  <si>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</si>
  <si>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</si>
  <si>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</si>
  <si>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</si>
  <si>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</si>
  <si>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</si>
  <si>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</si>
  <si>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</si>
  <si>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</si>
  <si>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</si>
  <si>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</si>
  <si>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</si>
  <si>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</si>
  <si>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</si>
  <si>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</si>
  <si>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</si>
  <si>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</si>
  <si>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</si>
  <si>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</si>
  <si>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</si>
  <si>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</si>
  <si>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</si>
  <si>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</si>
  <si>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</si>
  <si>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</si>
  <si>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</si>
  <si>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</si>
  <si>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</si>
  <si>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</si>
  <si>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</si>
  <si>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</si>
  <si>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</si>
  <si>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</si>
  <si>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</si>
  <si>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</si>
  <si>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</si>
  <si>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</si>
  <si>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</si>
  <si>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</si>
  <si>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</si>
  <si>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</si>
  <si>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</si>
  <si>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</si>
  <si>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</si>
  <si>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</si>
  <si>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</si>
  <si>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</si>
  <si>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</si>
  <si>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</si>
  <si>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</si>
  <si>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</si>
  <si>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</si>
  <si>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</si>
  <si>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</si>
  <si>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</si>
  <si>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</si>
  <si>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</si>
  <si>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</si>
  <si>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</si>
  <si>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</si>
  <si>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</si>
  <si>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</si>
  <si>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</si>
  <si>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</si>
  <si>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</si>
  <si>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</si>
  <si>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</si>
  <si>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</si>
  <si>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</si>
  <si>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</si>
  <si>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</si>
  <si>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</si>
  <si>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</si>
  <si>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</si>
  <si>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</si>
  <si>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</si>
  <si>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</si>
  <si>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</si>
  <si>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</si>
  <si>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</si>
  <si>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</si>
  <si>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</si>
  <si>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</si>
  <si>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</si>
  <si>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</si>
  <si>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</si>
  <si>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</si>
  <si>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</si>
  <si>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</si>
  <si>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</si>
  <si>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</si>
  <si>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</si>
  <si>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</si>
  <si>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</si>
  <si>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</si>
  <si>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</si>
  <si>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</si>
  <si>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</si>
  <si>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</si>
  <si>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</si>
  <si>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</si>
  <si>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</si>
  <si>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</si>
  <si>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</si>
  <si>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</si>
  <si>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</si>
  <si>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</si>
  <si>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</si>
  <si>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</si>
  <si>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</si>
  <si>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</si>
  <si>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</si>
  <si>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</si>
  <si>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</si>
  <si>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</si>
  <si>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</si>
  <si>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</si>
  <si>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</si>
  <si>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</si>
  <si>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</si>
  <si>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</si>
  <si>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</si>
  <si>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</si>
  <si>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</si>
  <si>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</si>
  <si>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</si>
  <si>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</si>
  <si>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</si>
  <si>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</si>
  <si>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</si>
  <si>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</si>
  <si>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</si>
  <si>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</si>
  <si>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</si>
  <si>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</si>
  <si>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</si>
  <si>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</si>
  <si>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</si>
  <si>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</si>
  <si>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</si>
  <si>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</si>
  <si>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</si>
  <si>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</si>
  <si>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</si>
  <si>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</si>
  <si>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</si>
  <si>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</si>
  <si>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</si>
  <si>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</si>
  <si>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</si>
  <si>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</si>
  <si>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</si>
  <si>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</si>
  <si>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</si>
  <si>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</si>
  <si>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</si>
  <si>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</si>
  <si>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</si>
  <si>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</si>
  <si>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</si>
  <si>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</si>
  <si>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</si>
  <si>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</si>
  <si>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</si>
  <si>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</si>
  <si>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</si>
  <si>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</si>
  <si>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</si>
  <si>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</si>
  <si>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</si>
  <si>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</si>
  <si>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</si>
  <si>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</si>
  <si>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</si>
  <si>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</si>
  <si>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</si>
  <si>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</si>
  <si>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</si>
  <si>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</si>
  <si>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</si>
  <si>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</si>
  <si>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</si>
  <si>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</si>
  <si>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</si>
  <si>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</si>
  <si>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</si>
  <si>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</si>
  <si>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</si>
  <si>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</si>
  <si>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</si>
  <si>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</si>
  <si>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</si>
  <si>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</si>
  <si>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</si>
  <si>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</si>
  <si>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</si>
  <si>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</si>
  <si>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</si>
  <si>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</si>
  <si>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</si>
  <si>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</si>
  <si>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</si>
  <si>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</si>
  <si>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</si>
  <si>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</si>
  <si>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</si>
  <si>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</si>
  <si>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</si>
  <si>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</si>
  <si>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</si>
  <si>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</si>
  <si>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</si>
  <si>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</si>
  <si>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</si>
  <si>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</si>
  <si>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</si>
  <si>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</si>
  <si>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</si>
  <si>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</si>
  <si>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</si>
  <si>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</si>
  <si>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</si>
  <si>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</si>
  <si>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</si>
  <si>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</si>
  <si>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</si>
  <si>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</si>
  <si>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</si>
  <si>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</si>
  <si>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</si>
  <si>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</si>
  <si>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</si>
  <si>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</si>
  <si>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</si>
  <si>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</si>
  <si>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</si>
  <si>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</si>
  <si>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</si>
  <si>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</si>
  <si>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</si>
  <si>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</si>
  <si>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</si>
  <si>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</si>
  <si>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</si>
  <si>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</si>
  <si>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</si>
  <si>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</si>
  <si>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</si>
  <si>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</si>
  <si>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</si>
  <si>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</si>
  <si>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</si>
  <si>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</si>
  <si>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</si>
  <si>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</si>
  <si>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</si>
  <si>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</si>
  <si>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</si>
  <si>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</si>
  <si>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</si>
  <si>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</si>
  <si>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</si>
  <si>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</si>
  <si>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</si>
  <si>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</si>
  <si>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</si>
  <si>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</si>
  <si>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</si>
  <si>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</si>
  <si>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</si>
  <si>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</si>
  <si>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</si>
  <si>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</si>
  <si>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</si>
  <si>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</si>
  <si>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</si>
  <si>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</si>
  <si>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</si>
  <si>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</si>
  <si>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</si>
  <si>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</si>
  <si>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</si>
  <si>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</si>
  <si>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</si>
  <si>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</si>
  <si>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</si>
  <si>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</si>
  <si>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</si>
  <si>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</si>
  <si>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</si>
  <si>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</si>
  <si>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</si>
  <si>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</si>
  <si>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</si>
  <si>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</si>
  <si>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</si>
  <si>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</si>
  <si>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</si>
  <si>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</si>
  <si>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</si>
  <si>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</si>
  <si>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</si>
  <si>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</si>
  <si>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</si>
  <si>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</si>
  <si>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</si>
  <si>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</si>
  <si>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</si>
  <si>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</si>
  <si>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</si>
  <si>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</si>
  <si>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</si>
  <si>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</si>
  <si>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</si>
  <si>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</si>
  <si>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</si>
  <si>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</si>
  <si>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</si>
  <si>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</si>
  <si>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</si>
  <si>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</si>
  <si>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</si>
  <si>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</si>
  <si>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</si>
  <si>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</si>
  <si>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</si>
  <si>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</si>
  <si>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</si>
  <si>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</si>
  <si>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</si>
  <si>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</si>
  <si>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</si>
  <si>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</si>
  <si>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</si>
  <si>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</si>
  <si>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</si>
  <si>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</si>
  <si>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</si>
  <si>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</si>
  <si>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</si>
  <si>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</si>
  <si>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</si>
  <si>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</si>
  <si>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</si>
  <si>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</si>
  <si>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</si>
  <si>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</si>
  <si>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</si>
  <si>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</si>
  <si>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</si>
  <si>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</si>
  <si>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</si>
  <si>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</si>
  <si>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</si>
  <si>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</si>
  <si>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</si>
  <si>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</si>
  <si>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</si>
  <si>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</si>
  <si>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</si>
  <si>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</si>
  <si>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</si>
  <si>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</si>
  <si>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</si>
  <si>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</si>
  <si>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</si>
  <si>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</si>
  <si>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</si>
  <si>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</si>
  <si>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</si>
  <si>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</si>
  <si>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</si>
  <si>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</si>
  <si>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</si>
  <si>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</si>
  <si>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</si>
  <si>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</si>
  <si>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</si>
  <si>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</si>
  <si>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</si>
  <si>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</si>
  <si>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</si>
  <si>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</si>
  <si>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</si>
  <si>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</si>
  <si>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</si>
  <si>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</si>
  <si>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</si>
  <si>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</si>
  <si>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</si>
  <si>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</si>
  <si>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</si>
  <si>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</si>
  <si>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</si>
  <si>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</si>
  <si>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</si>
  <si>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</si>
  <si>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</si>
  <si>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</si>
  <si>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</si>
  <si>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</si>
  <si>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</si>
  <si>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</si>
  <si>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</si>
  <si>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</si>
  <si>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</si>
  <si>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</si>
  <si>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</si>
  <si>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</si>
  <si>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</si>
  <si>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</si>
  <si>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</si>
  <si>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</si>
  <si>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</si>
  <si>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</si>
  <si>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</si>
  <si>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</si>
  <si>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</si>
  <si>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</si>
  <si>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</si>
  <si>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</si>
  <si>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</si>
  <si>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</si>
  <si>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</si>
  <si>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</si>
  <si>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</si>
  <si>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</si>
  <si>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</si>
  <si>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</si>
  <si>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</si>
  <si>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</si>
  <si>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</si>
  <si>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</si>
  <si>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</si>
  <si>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</si>
  <si>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</si>
  <si>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</si>
  <si>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</si>
  <si>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</si>
  <si>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</si>
  <si>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</si>
  <si>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</si>
  <si>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</si>
  <si>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</si>
  <si>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</si>
  <si>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</si>
  <si>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</si>
  <si>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</si>
  <si>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</si>
  <si>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</si>
  <si>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</si>
  <si>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</si>
  <si>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</si>
  <si>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</si>
  <si>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</si>
  <si>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</si>
  <si>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</si>
  <si>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</si>
  <si>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</si>
  <si>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</si>
  <si>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</si>
  <si>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</si>
  <si>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</si>
  <si>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</si>
  <si>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</si>
  <si>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</si>
  <si>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</si>
  <si>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</si>
  <si>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</si>
  <si>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</si>
  <si>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</si>
  <si>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</si>
  <si>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</si>
  <si>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</si>
  <si>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</si>
  <si>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</si>
  <si>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</si>
  <si>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</si>
  <si>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</si>
  <si>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</si>
  <si>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</si>
  <si>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</si>
  <si>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</si>
  <si>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</si>
  <si>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</si>
  <si>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</si>
  <si>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</si>
  <si>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</si>
  <si>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</si>
  <si>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</si>
  <si>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</si>
  <si>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</si>
  <si>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</si>
  <si>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</si>
  <si>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</si>
  <si>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</si>
  <si>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</si>
  <si>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</si>
  <si>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</si>
  <si>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</si>
  <si>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</si>
  <si>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</si>
  <si>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</si>
  <si>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</si>
  <si>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</si>
  <si>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</si>
  <si>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</si>
  <si>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</si>
  <si>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</si>
  <si>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</si>
  <si>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</si>
  <si>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</si>
  <si>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</si>
  <si>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</si>
  <si>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</si>
  <si>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</si>
  <si>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</si>
  <si>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</si>
  <si>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</si>
  <si>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</si>
  <si>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</si>
  <si>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</si>
  <si>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</si>
  <si>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</si>
  <si>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</si>
  <si>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</si>
  <si>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</si>
  <si>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</si>
  <si>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</si>
  <si>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</si>
  <si>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</si>
  <si>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</si>
  <si>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</si>
  <si>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</si>
  <si>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</si>
  <si>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</si>
  <si>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</si>
  <si>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</si>
  <si>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</si>
  <si>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</si>
  <si>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</si>
  <si>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</si>
  <si>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</si>
  <si>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</si>
  <si>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</si>
  <si>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</si>
  <si>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</si>
  <si>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</si>
  <si>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</si>
  <si>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</si>
  <si>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</si>
  <si>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</si>
  <si>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</si>
  <si>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</si>
  <si>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</si>
  <si>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</si>
  <si>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</si>
  <si>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</si>
  <si>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</si>
  <si>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</si>
  <si>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</si>
  <si>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</si>
  <si>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</si>
  <si>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</si>
  <si>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</si>
  <si>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</si>
  <si>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</si>
  <si>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</si>
  <si>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</si>
  <si>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</si>
  <si>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</si>
  <si>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</si>
  <si>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</si>
  <si>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</si>
  <si>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</si>
  <si>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</si>
  <si>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</si>
  <si>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</si>
  <si>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</si>
  <si>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</si>
  <si>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</si>
  <si>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</si>
  <si>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</si>
  <si>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</si>
  <si>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</si>
  <si>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</si>
  <si>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</si>
  <si>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</si>
  <si>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</si>
  <si>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</si>
  <si>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</si>
  <si>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</si>
  <si>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</si>
  <si>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</si>
  <si>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</si>
  <si>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</si>
  <si>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</si>
  <si>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</si>
  <si>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</si>
  <si>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</si>
  <si>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</si>
  <si>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</si>
  <si>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</si>
  <si>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</si>
  <si>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</si>
  <si>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</si>
  <si>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</si>
  <si>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</si>
  <si>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</si>
  <si>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</si>
  <si>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</si>
  <si>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</si>
  <si>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</si>
  <si>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</si>
  <si>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</si>
  <si>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</si>
  <si>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</si>
  <si>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</si>
  <si>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</si>
  <si>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</si>
  <si>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</si>
  <si>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</si>
  <si>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</si>
  <si>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</si>
  <si>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</si>
  <si>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</si>
  <si>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</si>
  <si>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</si>
  <si>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</si>
  <si>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</si>
  <si>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</si>
  <si>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</si>
  <si>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</si>
  <si>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</si>
  <si>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</si>
  <si>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</si>
  <si>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</si>
  <si>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</si>
  <si>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</si>
  <si>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</si>
  <si>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</si>
  <si>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</si>
  <si>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</si>
  <si>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</si>
  <si>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</si>
  <si>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</si>
  <si>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</si>
  <si>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</si>
  <si>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</si>
  <si>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</si>
  <si>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</si>
  <si>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</si>
  <si>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</si>
  <si>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</si>
  <si>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</si>
  <si>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</si>
  <si>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</si>
  <si>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</si>
  <si>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</si>
  <si>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</si>
  <si>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</si>
  <si>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</si>
  <si>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</si>
  <si>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</si>
  <si>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</si>
  <si>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</si>
  <si>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</si>
  <si>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</si>
  <si>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</si>
  <si>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</si>
  <si>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</si>
  <si>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</si>
  <si>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</si>
  <si>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</si>
  <si>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</si>
  <si>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</si>
  <si>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</si>
  <si>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</si>
  <si>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</si>
  <si>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</si>
  <si>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</si>
  <si>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</si>
  <si>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</si>
  <si>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</si>
  <si>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</si>
  <si>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</si>
  <si>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</si>
  <si>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</si>
  <si>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</si>
  <si>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</si>
  <si>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</si>
  <si>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</si>
  <si>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</si>
  <si>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</si>
  <si>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</si>
  <si>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</si>
  <si>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</si>
  <si>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</si>
  <si>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</si>
  <si>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</si>
  <si>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</si>
  <si>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</si>
  <si>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</si>
  <si>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</si>
  <si>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</si>
  <si>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</si>
  <si>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</si>
  <si>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</si>
  <si>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</si>
  <si>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</si>
  <si>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</si>
  <si>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</si>
  <si>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</si>
  <si>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</si>
  <si>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</si>
  <si>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</si>
  <si>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</si>
  <si>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</si>
  <si>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</si>
  <si>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</si>
  <si>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</si>
  <si>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</si>
  <si>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</si>
  <si>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</si>
  <si>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</si>
  <si>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</si>
  <si>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</si>
  <si>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</si>
  <si>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</si>
  <si>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</si>
  <si>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</si>
  <si>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</si>
  <si>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</si>
  <si>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</si>
  <si>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</si>
  <si>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</si>
  <si>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</si>
  <si>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</si>
  <si>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</si>
  <si>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</si>
  <si>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</si>
  <si>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</si>
  <si>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</si>
  <si>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</si>
  <si>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</si>
  <si>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</si>
  <si>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</si>
  <si>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</si>
  <si>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</si>
  <si>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</si>
  <si>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</si>
  <si>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</si>
  <si>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</si>
  <si>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</si>
  <si>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</si>
  <si>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</si>
  <si>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</si>
  <si>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</si>
  <si>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</si>
  <si>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</si>
  <si>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</si>
  <si>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</si>
  <si>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</si>
  <si>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</si>
  <si>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</si>
  <si>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</si>
  <si>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</si>
  <si>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</si>
  <si>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</si>
  <si>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</si>
  <si>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</si>
  <si>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</si>
  <si>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</si>
  <si>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</si>
  <si>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</si>
  <si>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</si>
  <si>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</si>
  <si>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</si>
  <si>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</si>
  <si>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</si>
  <si>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</si>
  <si>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</si>
  <si>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</si>
  <si>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</si>
  <si>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</si>
  <si>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</si>
  <si>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</si>
  <si>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</si>
  <si>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</si>
  <si>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</si>
  <si>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</si>
  <si>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</si>
  <si>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</si>
  <si>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</si>
  <si>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</si>
  <si>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</si>
  <si>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</si>
  <si>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</si>
  <si>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</si>
  <si>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</si>
  <si>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</si>
  <si>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</si>
  <si>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</si>
  <si>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</si>
  <si>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</si>
  <si>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</si>
  <si>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</si>
  <si>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</si>
  <si>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</si>
  <si>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</si>
  <si>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</si>
  <si>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</si>
  <si>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</si>
  <si>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</si>
  <si>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</si>
  <si>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</si>
  <si>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</si>
  <si>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</si>
  <si>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</si>
  <si>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</si>
  <si>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</si>
  <si>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</si>
  <si>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</si>
  <si>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</si>
  <si>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</si>
  <si>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</si>
  <si>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</si>
  <si>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</si>
  <si>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</si>
  <si>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</si>
  <si>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</si>
  <si>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</si>
  <si>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</si>
  <si>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</si>
  <si>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</si>
  <si>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</si>
  <si>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</si>
  <si>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</si>
  <si>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</si>
  <si>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</si>
  <si>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</si>
  <si>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</si>
  <si>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</si>
  <si>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</si>
  <si>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</si>
  <si>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</si>
  <si>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</si>
  <si>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</si>
  <si>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</si>
  <si>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</si>
  <si>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</si>
  <si>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</si>
  <si>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</si>
  <si>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</si>
  <si>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</si>
  <si>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</si>
  <si>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</si>
  <si>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</si>
  <si>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</si>
  <si>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</si>
  <si>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</si>
  <si>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</si>
  <si>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</si>
  <si>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</si>
  <si>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</si>
  <si>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</si>
  <si>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</si>
  <si>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</si>
  <si>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</si>
  <si>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</si>
  <si>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</si>
  <si>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</si>
  <si>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</si>
  <si>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</si>
  <si>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</si>
  <si>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</si>
  <si>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</si>
  <si>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</si>
  <si>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</si>
  <si>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</si>
  <si>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</si>
  <si>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</si>
  <si>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</si>
  <si>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</si>
  <si>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</si>
  <si>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</si>
  <si>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</si>
  <si>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</si>
  <si>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</si>
  <si>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</si>
  <si>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</si>
  <si>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</si>
  <si>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</si>
  <si>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</si>
  <si>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</si>
  <si>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</si>
  <si>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</si>
  <si>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</si>
  <si>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</si>
  <si>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</si>
  <si>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</si>
  <si>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</si>
  <si>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</si>
  <si>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</si>
  <si>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</si>
  <si>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</si>
  <si>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</si>
  <si>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</si>
  <si>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</si>
  <si>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</si>
  <si>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</si>
  <si>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</si>
  <si>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</si>
  <si>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</si>
  <si>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</si>
  <si>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</si>
  <si>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</si>
  <si>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</si>
  <si>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</si>
  <si>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</si>
  <si>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</si>
  <si>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</si>
  <si>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</si>
  <si>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</si>
  <si>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</si>
  <si>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</si>
  <si>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</si>
  <si>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</si>
  <si>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</si>
  <si>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</si>
  <si>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</si>
  <si>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</si>
  <si>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</si>
  <si>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</si>
  <si>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</si>
  <si>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</si>
  <si>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</si>
  <si>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</si>
  <si>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</si>
  <si>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</si>
  <si>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</si>
  <si>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</si>
  <si>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</si>
  <si>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</si>
  <si>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</si>
  <si>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</si>
  <si>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</si>
  <si>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</si>
  <si>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</si>
  <si>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</si>
  <si>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</si>
  <si>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</si>
  <si>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</si>
  <si>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</si>
  <si>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</si>
  <si>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</si>
  <si>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</si>
  <si>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</si>
  <si>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</si>
  <si>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</si>
  <si>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</si>
  <si>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</si>
  <si>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</si>
  <si>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</si>
  <si>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</si>
  <si>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</si>
  <si>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</si>
  <si>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</si>
  <si>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</si>
  <si>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</si>
  <si>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</si>
  <si>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</si>
  <si>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</si>
  <si>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</si>
  <si>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</si>
  <si>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</si>
  <si>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</si>
  <si>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</si>
  <si>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</si>
  <si>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</si>
  <si>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</si>
  <si>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</si>
  <si>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</si>
  <si>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</si>
  <si>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</si>
  <si>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</si>
  <si>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</si>
  <si>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</si>
  <si>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</si>
  <si>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</si>
  <si>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</si>
  <si>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</si>
  <si>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</si>
  <si>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</si>
  <si>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</si>
  <si>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</si>
  <si>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</si>
  <si>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</si>
  <si>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</si>
  <si>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</si>
  <si>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</si>
  <si>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</si>
  <si>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</si>
  <si>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</si>
  <si>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</si>
  <si>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</si>
  <si>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</si>
  <si>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</si>
  <si>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</si>
  <si>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</si>
  <si>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</si>
  <si>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</si>
  <si>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</si>
  <si>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</si>
  <si>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</si>
  <si>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</si>
  <si>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</si>
  <si>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</si>
  <si>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</si>
  <si>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</si>
  <si>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</si>
  <si>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</si>
  <si>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</si>
  <si>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</si>
  <si>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</si>
  <si>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</si>
  <si>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</si>
  <si>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</si>
  <si>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</si>
  <si>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</si>
  <si>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</si>
  <si>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</si>
  <si>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</si>
  <si>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</si>
  <si>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</si>
  <si>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</si>
  <si>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</si>
  <si>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</si>
  <si>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</si>
  <si>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</si>
  <si>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</si>
  <si>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</si>
  <si>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</si>
  <si>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</si>
  <si>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</si>
  <si>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</si>
  <si>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</si>
  <si>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</si>
  <si>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</si>
  <si>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</si>
  <si>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</si>
  <si>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</si>
  <si>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</si>
  <si>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</si>
  <si>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</si>
  <si>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</si>
  <si>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</si>
  <si>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</si>
  <si>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</si>
  <si>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</si>
  <si>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</si>
  <si>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</si>
  <si>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</si>
  <si>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</si>
  <si>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</si>
  <si>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</si>
  <si>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</si>
  <si>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</si>
  <si>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</si>
  <si>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</si>
  <si>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</si>
  <si>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</si>
  <si>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</si>
  <si>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</si>
  <si>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</si>
  <si>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</si>
  <si>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</si>
  <si>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</si>
  <si>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</si>
  <si>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</si>
  <si>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</si>
  <si>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</si>
  <si>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</si>
  <si>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</si>
  <si>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</si>
  <si>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</si>
  <si>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</si>
  <si>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</si>
  <si>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</si>
  <si>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</si>
  <si>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</si>
  <si>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</si>
  <si>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</si>
  <si>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</si>
  <si>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</si>
  <si>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</si>
  <si>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</si>
  <si>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</si>
  <si>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</si>
  <si>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</si>
  <si>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</si>
  <si>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</si>
  <si>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</si>
  <si>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</si>
  <si>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</si>
  <si>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</si>
  <si>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</si>
  <si>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</si>
  <si>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</si>
  <si>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</si>
  <si>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</si>
  <si>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</si>
  <si>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</si>
  <si>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</si>
  <si>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</si>
  <si>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</si>
  <si>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</si>
  <si>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</si>
  <si>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</si>
  <si>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</si>
  <si>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</si>
  <si>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</si>
  <si>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</si>
  <si>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</si>
  <si>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</si>
  <si>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</si>
  <si>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</si>
  <si>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</si>
  <si>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</si>
  <si>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</si>
  <si>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</si>
  <si>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</si>
  <si>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</si>
  <si>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</si>
  <si>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</si>
  <si>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</si>
  <si>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</si>
  <si>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</si>
  <si>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</si>
  <si>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</si>
  <si>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</si>
  <si>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</si>
  <si>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</si>
  <si>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</si>
  <si>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</si>
  <si>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</si>
  <si>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</si>
  <si>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</si>
  <si>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</si>
  <si>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</si>
  <si>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</si>
  <si>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</si>
  <si>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</si>
  <si>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</si>
  <si>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</si>
  <si>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</si>
  <si>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</si>
  <si>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</si>
  <si>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</si>
  <si>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</si>
  <si>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</si>
  <si>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</si>
  <si>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</si>
  <si>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</si>
  <si>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</si>
  <si>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</si>
  <si>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</si>
  <si>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</si>
  <si>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</si>
  <si>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</si>
  <si>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</si>
  <si>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</si>
  <si>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</si>
  <si>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</si>
  <si>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</si>
  <si>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</si>
  <si>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</si>
  <si>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</si>
  <si>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</si>
  <si>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</si>
  <si>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</si>
  <si>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</si>
  <si>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</si>
  <si>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</si>
  <si>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</si>
  <si>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</si>
  <si>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</si>
  <si>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</si>
  <si>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</si>
  <si>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</si>
  <si>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</si>
  <si>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</si>
  <si>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</si>
  <si>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</si>
  <si>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</si>
  <si>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</si>
  <si>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</si>
  <si>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</si>
  <si>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</si>
  <si>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</si>
  <si>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</si>
  <si>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</si>
  <si>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</si>
  <si>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</si>
  <si>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</si>
  <si>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</si>
  <si>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</si>
  <si>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</si>
  <si>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</si>
  <si>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</si>
  <si>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</si>
  <si>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</si>
  <si>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</si>
  <si>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</si>
  <si>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</si>
  <si>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</si>
  <si>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</si>
  <si>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</si>
  <si>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</si>
  <si>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</si>
  <si>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</si>
  <si>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</si>
  <si>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</si>
  <si>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</si>
  <si>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</si>
  <si>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</si>
  <si>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</si>
  <si>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</si>
  <si>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</si>
  <si>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</si>
  <si>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</si>
  <si>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</si>
  <si>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</si>
  <si>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</si>
  <si>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</si>
  <si>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</si>
  <si>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</si>
  <si>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</si>
  <si>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</si>
  <si>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</si>
  <si>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</si>
  <si>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</si>
  <si>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</si>
  <si>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</si>
  <si>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</si>
  <si>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</si>
  <si>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</si>
  <si>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</si>
  <si>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</si>
  <si>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</si>
  <si>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</si>
  <si>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</si>
  <si>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</si>
  <si>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</si>
  <si>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</si>
  <si>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</si>
  <si>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</si>
  <si>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</si>
  <si>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</si>
  <si>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</si>
  <si>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</si>
  <si>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</si>
  <si>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</si>
  <si>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</si>
  <si>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</si>
  <si>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</si>
  <si>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</si>
  <si>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</si>
  <si>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</si>
  <si>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</si>
  <si>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</si>
  <si>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</si>
  <si>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</si>
  <si>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</si>
  <si>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</si>
  <si>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</si>
  <si>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</si>
  <si>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</si>
  <si>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</si>
  <si>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</si>
  <si>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</si>
  <si>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</si>
  <si>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</si>
  <si>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</si>
  <si>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</si>
  <si>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</si>
  <si>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</si>
  <si>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</si>
  <si>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</si>
  <si>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</si>
  <si>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</si>
  <si>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</si>
  <si>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</si>
  <si>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</si>
  <si>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</si>
  <si>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</si>
  <si>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</si>
  <si>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</si>
  <si>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</si>
  <si>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</si>
  <si>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</si>
  <si>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</si>
  <si>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</si>
  <si>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</si>
  <si>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</si>
  <si>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</si>
  <si>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</si>
  <si>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</si>
  <si>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</si>
  <si>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</si>
  <si>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</si>
  <si>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</si>
  <si>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</si>
  <si>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</si>
  <si>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</si>
  <si>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</si>
  <si>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</si>
  <si>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</si>
  <si>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</si>
  <si>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</si>
  <si>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</si>
  <si>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</si>
  <si>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</si>
  <si>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</si>
  <si>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</si>
  <si>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</si>
  <si>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</si>
  <si>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</si>
  <si>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</si>
  <si>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</si>
  <si>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</si>
  <si>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</si>
  <si>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</si>
  <si>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</si>
  <si>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</si>
  <si>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</si>
  <si>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</si>
  <si>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</si>
  <si>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</si>
  <si>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</si>
  <si>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</si>
  <si>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</si>
  <si>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</si>
  <si>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</si>
  <si>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</si>
  <si>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</si>
  <si>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</si>
  <si>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</si>
  <si>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</si>
  <si>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</si>
  <si>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</si>
  <si>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</si>
  <si>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</si>
  <si>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</si>
  <si>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</si>
  <si>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</si>
  <si>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</si>
  <si>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</si>
  <si>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</si>
  <si>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</si>
  <si>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</si>
  <si>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</si>
  <si>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</si>
  <si>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</si>
  <si>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</si>
  <si>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</si>
  <si>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</si>
  <si>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</si>
  <si>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</si>
  <si>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</si>
  <si>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</si>
  <si>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</si>
  <si>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</si>
  <si>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</si>
  <si>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</si>
  <si>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</si>
  <si>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</si>
  <si>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</si>
  <si>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</si>
  <si>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</si>
  <si>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</si>
  <si>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</si>
  <si>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</si>
  <si>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</si>
  <si>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</si>
  <si>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</si>
  <si>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</si>
  <si>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</si>
  <si>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</si>
  <si>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</si>
  <si>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</si>
  <si>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</si>
  <si>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</si>
  <si>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</si>
  <si>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</si>
  <si>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</si>
  <si>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</si>
  <si>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</si>
  <si>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</si>
  <si>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</si>
  <si>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</si>
  <si>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</si>
  <si>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</si>
  <si>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</si>
  <si>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</si>
  <si>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</si>
  <si>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</si>
  <si>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</si>
  <si>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</si>
  <si>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</si>
  <si>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</si>
  <si>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</si>
  <si>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</si>
  <si>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</si>
  <si>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</si>
  <si>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</si>
  <si>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</si>
  <si>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</si>
  <si>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</si>
  <si>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</si>
  <si>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</si>
  <si>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</si>
  <si>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</si>
  <si>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</si>
  <si>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</si>
  <si>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</si>
  <si>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</si>
  <si>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</si>
  <si>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</si>
  <si>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</si>
  <si>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</si>
  <si>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</si>
  <si>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</si>
  <si>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</si>
  <si>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</si>
  <si>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</si>
  <si>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</si>
  <si>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</si>
  <si>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</si>
  <si>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</si>
  <si>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</si>
  <si>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</si>
  <si>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</si>
  <si>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</si>
  <si>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</si>
  <si>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</si>
  <si>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</si>
  <si>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</si>
  <si>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</si>
  <si>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</si>
  <si>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</si>
  <si>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</si>
  <si>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</si>
  <si>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</si>
  <si>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</si>
  <si>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</si>
  <si>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</si>
  <si>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</si>
  <si>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</si>
  <si>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</si>
  <si>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</si>
  <si>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</si>
  <si>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</si>
  <si>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</si>
  <si>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</si>
  <si>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</si>
  <si>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</si>
  <si>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</si>
  <si>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</si>
  <si>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</si>
  <si>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</si>
  <si>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</si>
  <si>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</si>
  <si>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</si>
  <si>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</si>
  <si>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</si>
  <si>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</si>
  <si>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</si>
  <si>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</si>
  <si>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</si>
  <si>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</si>
  <si>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</si>
  <si>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</si>
  <si>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</si>
  <si>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</si>
  <si>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</si>
  <si>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</si>
  <si>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</si>
  <si>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</si>
  <si>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</si>
  <si>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</si>
  <si>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</si>
  <si>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</si>
  <si>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</si>
  <si>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</si>
  <si>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</si>
  <si>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</si>
  <si>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</si>
  <si>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</si>
  <si>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</si>
  <si>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</si>
  <si>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</si>
  <si>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</si>
  <si>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</si>
  <si>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</si>
  <si>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</si>
  <si>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</si>
  <si>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</si>
  <si>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</si>
  <si>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</si>
  <si>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</si>
  <si>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</si>
  <si>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</si>
  <si>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</si>
  <si>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</si>
  <si>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</si>
  <si>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</si>
  <si>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</si>
  <si>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</si>
  <si>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</si>
  <si>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</si>
  <si>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</si>
  <si>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</si>
  <si>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</si>
  <si>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</si>
  <si>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</si>
  <si>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</si>
  <si>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</si>
  <si>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</si>
  <si>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</si>
  <si>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</si>
  <si>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</si>
  <si>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</si>
  <si>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</si>
  <si>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</si>
  <si>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</si>
  <si>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</si>
  <si>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</si>
  <si>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</si>
  <si>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</si>
  <si>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</si>
  <si>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</si>
  <si>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</si>
  <si>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</si>
  <si>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</si>
  <si>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</si>
  <si>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</si>
  <si>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</si>
  <si>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</si>
  <si>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</si>
  <si>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</si>
  <si>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</si>
  <si>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</si>
  <si>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</si>
  <si>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</si>
  <si>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</si>
  <si>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</si>
  <si>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</si>
  <si>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</si>
  <si>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</si>
  <si>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</si>
  <si>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</si>
  <si>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</si>
  <si>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</si>
  <si>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</si>
  <si>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</si>
  <si>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</si>
  <si>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</si>
  <si>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</si>
  <si>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</si>
  <si>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</si>
  <si>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</si>
  <si>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</si>
  <si>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</si>
  <si>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</si>
  <si>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</si>
  <si>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</si>
  <si>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</si>
  <si>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</si>
  <si>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</si>
  <si>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</si>
  <si>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</si>
  <si>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</si>
  <si>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</si>
  <si>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</si>
  <si>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</si>
  <si>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</si>
  <si>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</si>
  <si>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</si>
  <si>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</si>
  <si>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</si>
  <si>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</si>
  <si>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</si>
  <si>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</si>
  <si>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</si>
  <si>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</si>
  <si>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</si>
  <si>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</si>
  <si>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</si>
  <si>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</si>
  <si>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</si>
  <si>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</si>
  <si>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</si>
  <si>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</si>
  <si>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</si>
  <si>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</si>
  <si>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</si>
  <si>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</si>
  <si>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</si>
  <si>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</si>
  <si>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</si>
  <si>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</si>
  <si>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</si>
  <si>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</si>
  <si>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</si>
  <si>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</si>
  <si>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</si>
  <si>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</si>
  <si>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</si>
  <si>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</si>
  <si>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</si>
  <si>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</si>
  <si>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</si>
  <si>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</si>
  <si>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</si>
  <si>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</si>
  <si>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</si>
  <si>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</si>
  <si>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</si>
  <si>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</si>
  <si>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</si>
  <si>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</si>
  <si>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</si>
  <si>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</si>
  <si>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</si>
  <si>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</si>
  <si>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</si>
  <si>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</si>
  <si>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</si>
  <si>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</si>
  <si>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</si>
  <si>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</si>
  <si>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</si>
  <si>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</si>
  <si>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</si>
  <si>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</si>
  <si>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</si>
  <si>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</si>
  <si>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</si>
  <si>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</si>
  <si>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</si>
  <si>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</si>
  <si>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</si>
  <si>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</si>
  <si>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</si>
  <si>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</si>
  <si>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</si>
  <si>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</si>
  <si>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</si>
  <si>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</si>
  <si>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</si>
  <si>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</si>
  <si>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</si>
  <si>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</si>
  <si>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</si>
  <si>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</si>
  <si>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</si>
  <si>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</si>
  <si>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</si>
  <si>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</si>
  <si>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</si>
  <si>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</si>
  <si>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</si>
  <si>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</si>
  <si>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</si>
  <si>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</si>
  <si>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</si>
  <si>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</si>
  <si>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</si>
  <si>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</si>
  <si>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</si>
  <si>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</si>
  <si>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</si>
  <si>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</si>
  <si>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</si>
  <si>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</si>
  <si>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</si>
  <si>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</si>
  <si>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</si>
  <si>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</si>
  <si>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</si>
  <si>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</si>
  <si>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</si>
  <si>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</si>
  <si>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</si>
  <si>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</si>
  <si>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</si>
  <si>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</si>
  <si>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</si>
  <si>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</si>
  <si>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</si>
  <si>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</si>
  <si>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</si>
  <si>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</si>
  <si>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</si>
  <si>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</si>
  <si>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</si>
  <si>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</si>
  <si>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</si>
  <si>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</si>
  <si>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</si>
  <si>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</si>
  <si>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</si>
  <si>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</si>
  <si>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</si>
  <si>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</si>
  <si>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</si>
  <si>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</si>
  <si>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</si>
  <si>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</si>
  <si>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</si>
  <si>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</si>
  <si>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</si>
  <si>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</si>
  <si>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</si>
  <si>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</si>
  <si>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</si>
  <si>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</si>
  <si>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</si>
  <si>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</si>
  <si>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</si>
  <si>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</si>
  <si>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</si>
  <si>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</si>
  <si>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</si>
  <si>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</si>
  <si>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</si>
  <si>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</si>
  <si>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</si>
  <si>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</si>
  <si>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</si>
  <si>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</si>
  <si>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</si>
  <si>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</si>
  <si>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</si>
  <si>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</si>
  <si>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</si>
  <si>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</si>
  <si>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</si>
  <si>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</si>
  <si>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</si>
  <si>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</si>
  <si>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</si>
  <si>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</si>
  <si>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</si>
  <si>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</si>
  <si>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</si>
  <si>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</si>
  <si>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</si>
  <si>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</si>
  <si>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</si>
  <si>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</si>
  <si>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</si>
  <si>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</si>
  <si>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</si>
  <si>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</si>
  <si>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</si>
  <si>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</si>
  <si>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</si>
  <si>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</si>
  <si>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</si>
  <si>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</si>
  <si>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</si>
  <si>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</si>
  <si>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</si>
  <si>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</si>
  <si>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</si>
  <si>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</si>
  <si>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</si>
  <si>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</si>
  <si>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</si>
  <si>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</si>
  <si>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</si>
  <si>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</si>
  <si>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</si>
  <si>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</si>
  <si>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</si>
  <si>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</si>
  <si>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</si>
  <si>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</si>
  <si>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</si>
  <si>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</si>
  <si>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</si>
  <si>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</si>
  <si>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</si>
  <si>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</si>
  <si>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</si>
  <si>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</si>
  <si>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</si>
  <si>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</si>
  <si>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</si>
  <si>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</si>
  <si>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</si>
  <si>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</si>
  <si>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</si>
  <si>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</si>
  <si>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</si>
  <si>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</si>
  <si>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</si>
  <si>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</si>
  <si>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</si>
  <si>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</si>
  <si>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</si>
  <si>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</si>
  <si>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</si>
  <si>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</si>
  <si>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</si>
  <si>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</si>
  <si>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</si>
  <si>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</si>
  <si>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</si>
  <si>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</si>
  <si>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</si>
  <si>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</si>
  <si>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</si>
  <si>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</si>
  <si>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</si>
  <si>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</si>
  <si>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</si>
  <si>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</si>
  <si>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</si>
  <si>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</si>
  <si>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</si>
  <si>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</si>
  <si>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</si>
  <si>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</si>
  <si>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</si>
  <si>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</si>
  <si>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</si>
  <si>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</si>
  <si>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</si>
  <si>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</si>
  <si>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</si>
  <si>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</si>
  <si>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</si>
  <si>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</si>
  <si>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</si>
  <si>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</si>
  <si>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</si>
  <si>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</si>
  <si>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</si>
  <si>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</si>
  <si>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</si>
  <si>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</si>
  <si>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</si>
  <si>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</si>
  <si>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</si>
  <si>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</si>
  <si>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</si>
  <si>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</si>
  <si>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</si>
  <si>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</si>
  <si>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</si>
  <si>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</si>
  <si>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</si>
  <si>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</si>
  <si>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</si>
  <si>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</si>
  <si>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</si>
  <si>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</si>
  <si>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</si>
  <si>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</si>
  <si>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</si>
  <si>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</si>
  <si>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</si>
  <si>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</si>
  <si>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</si>
  <si>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</si>
  <si>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</si>
  <si>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</si>
  <si>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</si>
  <si>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</si>
  <si>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</si>
  <si>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</si>
  <si>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</si>
  <si>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</si>
  <si>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</si>
  <si>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</si>
  <si>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</si>
  <si>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</si>
  <si>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</si>
  <si>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</si>
  <si>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</si>
  <si>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</si>
  <si>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</si>
  <si>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</si>
  <si>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</si>
  <si>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</si>
  <si>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</si>
  <si>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</si>
  <si>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</si>
  <si>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</si>
  <si>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</si>
  <si>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</si>
  <si>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</si>
  <si>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</si>
  <si>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</si>
  <si>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</si>
  <si>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</si>
  <si>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</si>
  <si>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</si>
  <si>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</si>
  <si>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</si>
  <si>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</si>
  <si>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</si>
  <si>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</si>
  <si>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</si>
  <si>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</si>
  <si>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</si>
  <si>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</si>
  <si>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</si>
  <si>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</si>
  <si>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</si>
  <si>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</si>
  <si>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</si>
  <si>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</si>
  <si>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</si>
  <si>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</si>
  <si>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</si>
  <si>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</si>
  <si>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</si>
  <si>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</si>
  <si>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</si>
  <si>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</si>
  <si>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</si>
  <si>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</si>
  <si>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</si>
  <si>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</si>
  <si>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</si>
  <si>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</si>
  <si>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</si>
  <si>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</si>
  <si>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</si>
  <si>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</si>
  <si>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</si>
  <si>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</si>
  <si>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</si>
  <si>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</si>
  <si>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</si>
  <si>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</si>
  <si>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</si>
  <si>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</si>
  <si>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</si>
  <si>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</si>
  <si>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</si>
  <si>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</si>
  <si>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</si>
  <si>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</si>
  <si>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</si>
  <si>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</si>
  <si>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</si>
  <si>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</si>
  <si>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</si>
  <si>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</si>
  <si>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</si>
  <si>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</si>
  <si>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</si>
  <si>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</si>
  <si>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</si>
  <si>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</si>
  <si>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</si>
  <si>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</si>
  <si>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</si>
  <si>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</si>
  <si>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</si>
  <si>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</si>
  <si>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</si>
  <si>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</si>
  <si>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</si>
  <si>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</si>
  <si>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</si>
  <si>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</si>
  <si>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</si>
  <si>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</si>
  <si>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</si>
  <si>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</si>
  <si>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</si>
  <si>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</si>
  <si>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</si>
  <si>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</si>
  <si>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</si>
  <si>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</si>
  <si>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</si>
  <si>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</si>
  <si>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</si>
  <si>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</si>
  <si>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</si>
  <si>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</si>
  <si>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</si>
  <si>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</si>
  <si>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</si>
  <si>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</si>
  <si>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</si>
  <si>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</si>
  <si>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</si>
  <si>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</si>
  <si>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</si>
  <si>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</si>
  <si>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</si>
  <si>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</si>
  <si>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</si>
  <si>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</si>
  <si>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</si>
  <si>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</si>
  <si>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</si>
  <si>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</si>
  <si>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</si>
  <si>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</si>
  <si>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</si>
  <si>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</si>
  <si>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</si>
  <si>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</si>
  <si>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</si>
  <si>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</si>
  <si>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</si>
  <si>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</si>
  <si>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</si>
  <si>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</si>
  <si>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</si>
  <si>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</si>
  <si>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</si>
  <si>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</si>
  <si>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</si>
  <si>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</si>
  <si>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</si>
  <si>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</si>
  <si>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</si>
  <si>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</si>
  <si>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</si>
  <si>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</si>
  <si>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</si>
  <si>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</si>
  <si>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</si>
  <si>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</si>
  <si>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</si>
  <si>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</si>
  <si>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</si>
  <si>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</si>
  <si>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</si>
  <si>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</si>
  <si>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</si>
  <si>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</si>
  <si>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</si>
  <si>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</si>
  <si>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</si>
  <si>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</si>
  <si>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</si>
  <si>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</si>
  <si>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</si>
  <si>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</si>
  <si>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</si>
  <si>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</si>
  <si>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</si>
  <si>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</si>
  <si>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</si>
  <si>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</si>
  <si>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</si>
  <si>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</si>
  <si>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</si>
  <si>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</si>
  <si>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</si>
  <si>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</si>
  <si>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</si>
  <si>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</si>
  <si>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</si>
  <si>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</si>
  <si>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</si>
  <si>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</si>
  <si>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</si>
  <si>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</si>
  <si>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</si>
  <si>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</si>
  <si>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</si>
  <si>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</si>
  <si>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</si>
  <si>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</si>
  <si>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</si>
  <si>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</si>
  <si>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</si>
  <si>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</si>
  <si>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</si>
  <si>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</si>
  <si>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</si>
  <si>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</si>
  <si>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</si>
  <si>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</si>
  <si>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</si>
  <si>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</si>
  <si>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</si>
  <si>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</si>
  <si>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</si>
  <si>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</si>
  <si>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</si>
  <si>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</si>
  <si>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</si>
  <si>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</si>
  <si>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</si>
  <si>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</si>
  <si>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</si>
  <si>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</si>
  <si>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</si>
  <si>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</si>
  <si>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</si>
  <si>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</si>
  <si>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</si>
  <si>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</si>
  <si>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</si>
  <si>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</si>
  <si>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</si>
  <si>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</si>
  <si>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</si>
  <si>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</si>
  <si>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</si>
  <si>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</si>
  <si>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</si>
  <si>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</si>
  <si>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</si>
  <si>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</si>
  <si>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</si>
  <si>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</si>
  <si>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</si>
  <si>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</si>
  <si>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</si>
  <si>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</si>
  <si>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</si>
  <si>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</si>
  <si>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</si>
  <si>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</si>
  <si>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</si>
  <si>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</si>
  <si>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</si>
  <si>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</si>
  <si>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</si>
  <si>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</si>
  <si>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</si>
  <si>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</si>
  <si>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</si>
  <si>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</si>
  <si>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</si>
  <si>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</si>
  <si>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</si>
  <si>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</si>
  <si>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</si>
  <si>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</si>
  <si>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</si>
  <si>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</si>
  <si>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</si>
  <si>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</si>
  <si>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</si>
  <si>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</si>
  <si>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</si>
  <si>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</si>
  <si>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</si>
  <si>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</si>
  <si>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</si>
  <si>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</si>
  <si>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</si>
  <si>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</si>
  <si>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</si>
  <si>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</si>
  <si>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</si>
  <si>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</si>
  <si>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</si>
  <si>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</si>
  <si>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</si>
  <si>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</si>
  <si>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</si>
  <si>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</si>
  <si>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</si>
  <si>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</si>
  <si>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</si>
  <si>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</si>
  <si>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</si>
  <si>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</si>
  <si>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</si>
  <si>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</si>
  <si>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</si>
  <si>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</si>
  <si>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</si>
  <si>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</si>
  <si>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</si>
  <si>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</si>
  <si>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</si>
  <si>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</si>
  <si>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</si>
  <si>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</si>
  <si>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</si>
  <si>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</si>
  <si>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</si>
  <si>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</si>
  <si>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</si>
  <si>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</si>
  <si>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</si>
  <si>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</si>
  <si>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</si>
  <si>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</si>
  <si>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</si>
  <si>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</si>
  <si>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</si>
  <si>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</si>
  <si>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</si>
  <si>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</si>
  <si>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</si>
  <si>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</si>
  <si>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</si>
  <si>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</si>
  <si>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</si>
  <si>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</si>
  <si>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</si>
  <si>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</si>
  <si>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</si>
  <si>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</si>
  <si>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</si>
  <si>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</si>
  <si>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</si>
  <si>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</si>
  <si>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</si>
  <si>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</si>
  <si>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</si>
  <si>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</si>
  <si>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</si>
  <si>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</si>
  <si>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</si>
  <si>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</si>
  <si>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</si>
  <si>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</si>
  <si>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</si>
  <si>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</si>
  <si>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</si>
  <si>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</si>
  <si>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</si>
  <si>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</si>
  <si>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</si>
  <si>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</si>
  <si>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</si>
  <si>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</si>
  <si>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</si>
  <si>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</si>
  <si>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</si>
  <si>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</si>
  <si>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</si>
  <si>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</si>
  <si>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</si>
  <si>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</si>
  <si>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</si>
  <si>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</si>
  <si>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</si>
  <si>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</si>
  <si>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</si>
  <si>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</si>
  <si>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</si>
  <si>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</si>
  <si>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</si>
  <si>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</si>
  <si>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</si>
  <si>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</si>
  <si>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</si>
  <si>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</si>
  <si>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</si>
  <si>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</si>
  <si>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</si>
  <si>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</si>
  <si>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</si>
  <si>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</si>
  <si>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</si>
  <si>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</si>
  <si>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</si>
  <si>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</si>
  <si>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</si>
  <si>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</si>
  <si>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</si>
  <si>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</si>
  <si>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</si>
  <si>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</si>
  <si>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</si>
  <si>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</si>
  <si>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</si>
  <si>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</si>
  <si>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</si>
  <si>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</si>
  <si>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</si>
  <si>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</si>
  <si>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</si>
  <si>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</si>
  <si>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</si>
  <si>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</si>
  <si>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</si>
  <si>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</si>
  <si>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</si>
  <si>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</si>
  <si>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</si>
  <si>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</si>
  <si>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</si>
  <si>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</si>
  <si>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</si>
  <si>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</si>
  <si>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</si>
  <si>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</si>
  <si>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</si>
  <si>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</si>
  <si>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</si>
  <si>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</si>
  <si>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</si>
  <si>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</si>
  <si>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</si>
  <si>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</si>
  <si>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</si>
  <si>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</si>
  <si>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</si>
  <si>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</si>
  <si>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</si>
  <si>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</si>
  <si>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</si>
  <si>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</si>
  <si>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</si>
  <si>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</si>
  <si>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</si>
  <si>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</si>
  <si>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</si>
  <si>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</si>
  <si>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</si>
  <si>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</si>
  <si>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</si>
  <si>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</si>
  <si>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</si>
  <si>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</si>
  <si>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</si>
  <si>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</si>
  <si>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</si>
  <si>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</si>
  <si>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</si>
  <si>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</si>
  <si>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</si>
  <si>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</si>
  <si>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</si>
  <si>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</si>
  <si>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</si>
  <si>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</si>
  <si>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</si>
  <si>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</si>
  <si>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</si>
  <si>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</si>
  <si>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</si>
  <si>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</si>
  <si>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</si>
  <si>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</si>
  <si>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</si>
  <si>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</si>
  <si>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</si>
  <si>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</si>
  <si>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</si>
  <si>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</si>
  <si>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</si>
  <si>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</si>
  <si>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</si>
  <si>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</si>
  <si>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</si>
  <si>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</si>
  <si>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</si>
  <si>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</si>
  <si>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</si>
  <si>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</si>
  <si>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</si>
  <si>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</si>
  <si>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</si>
  <si>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</si>
  <si>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</si>
  <si>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</si>
  <si>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</si>
  <si>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</si>
  <si>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</si>
  <si>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</si>
  <si>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</si>
  <si>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</si>
  <si>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</si>
  <si>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</si>
  <si>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</si>
  <si>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</si>
  <si>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</si>
  <si>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</si>
  <si>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</si>
  <si>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</si>
  <si>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</si>
  <si>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</si>
  <si>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</si>
  <si>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</si>
  <si>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</si>
  <si>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</si>
  <si>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</si>
  <si>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</si>
  <si>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</si>
  <si>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</si>
  <si>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</si>
  <si>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</si>
  <si>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</si>
  <si>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</si>
  <si>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</si>
  <si>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</si>
  <si>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</si>
  <si>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</si>
  <si>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</si>
  <si>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</si>
  <si>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</si>
  <si>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</si>
  <si>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</si>
  <si>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</si>
  <si>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</si>
  <si>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</si>
  <si>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</si>
  <si>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</si>
  <si>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</si>
  <si>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</si>
  <si>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</si>
  <si>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</si>
  <si>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</si>
  <si>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</si>
  <si>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</si>
  <si>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</si>
  <si>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</si>
  <si>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</si>
  <si>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</si>
  <si>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</si>
  <si>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</si>
  <si>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</si>
  <si>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</si>
  <si>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</si>
  <si>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</si>
  <si>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</si>
  <si>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</si>
  <si>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</si>
  <si>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</si>
  <si>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</si>
  <si>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</si>
  <si>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</si>
  <si>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</si>
  <si>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</si>
  <si>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</si>
  <si>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</si>
  <si>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</si>
  <si>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</si>
  <si>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</si>
  <si>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</si>
  <si>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</si>
  <si>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</si>
  <si>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</si>
  <si>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</si>
  <si>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</si>
  <si>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</si>
  <si>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</si>
  <si>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</si>
  <si>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</si>
  <si>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</si>
  <si>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</si>
  <si>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</si>
  <si>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</si>
  <si>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</si>
  <si>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</si>
  <si>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</si>
  <si>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</si>
  <si>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</si>
  <si>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</si>
  <si>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</si>
  <si>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</si>
  <si>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</si>
  <si>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</si>
  <si>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</si>
  <si>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</si>
  <si>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</si>
  <si>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</si>
  <si>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</si>
  <si>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</si>
  <si>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</si>
  <si>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</si>
  <si>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</si>
  <si>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</si>
  <si>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</si>
  <si>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</si>
  <si>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</si>
  <si>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</si>
  <si>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</si>
  <si>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</si>
  <si>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</si>
  <si>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</si>
  <si>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</si>
  <si>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</si>
  <si>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</si>
  <si>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</si>
  <si>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</si>
  <si>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</si>
  <si>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</si>
  <si>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</si>
  <si>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</si>
  <si>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</si>
  <si>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</si>
  <si>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</si>
  <si>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</si>
  <si>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</si>
  <si>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</si>
  <si>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</si>
  <si>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</si>
  <si>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</si>
  <si>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</si>
  <si>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</si>
  <si>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</si>
  <si>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</si>
  <si>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</si>
  <si>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</si>
  <si>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</si>
  <si>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</si>
  <si>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</si>
  <si>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</si>
  <si>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</si>
  <si>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</si>
  <si>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</si>
  <si>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</si>
  <si>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</si>
  <si>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</si>
  <si>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</si>
  <si>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</si>
  <si>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</si>
  <si>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</si>
  <si>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</si>
  <si>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</si>
  <si>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</si>
  <si>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</si>
  <si>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</si>
  <si>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</si>
  <si>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</si>
  <si>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</si>
  <si>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</si>
  <si>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</si>
  <si>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</si>
  <si>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</si>
  <si>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</si>
  <si>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</si>
  <si>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</si>
  <si>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</si>
  <si>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</si>
  <si>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</si>
  <si>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</si>
  <si>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</si>
  <si>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</si>
  <si>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</si>
  <si>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</si>
  <si>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</si>
  <si>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</si>
  <si>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</si>
  <si>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</si>
  <si>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</si>
  <si>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</si>
  <si>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</si>
  <si>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</si>
  <si>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</si>
  <si>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</si>
  <si>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</si>
  <si>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</si>
  <si>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</si>
  <si>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</si>
  <si>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</si>
  <si>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</si>
  <si>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</si>
  <si>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</si>
  <si>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</si>
  <si>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</si>
  <si>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</si>
  <si>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</si>
  <si>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</si>
  <si>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</si>
  <si>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</si>
  <si>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</si>
  <si>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</si>
  <si>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</si>
  <si>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</si>
  <si>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</si>
  <si>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</si>
  <si>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</si>
  <si>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</si>
  <si>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</si>
  <si>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</si>
  <si>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</si>
  <si>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</si>
  <si>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</si>
  <si>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</si>
  <si>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</si>
  <si>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</si>
  <si>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</si>
  <si>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</si>
  <si>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</si>
  <si>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</si>
  <si>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</si>
  <si>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</si>
  <si>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</si>
  <si>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</si>
  <si>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</si>
  <si>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</si>
  <si>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</si>
  <si>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</si>
  <si>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</si>
  <si>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</si>
  <si>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</si>
  <si>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</si>
  <si>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</si>
  <si>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</si>
  <si>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</si>
  <si>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</si>
  <si>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</si>
  <si>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</si>
  <si>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</si>
  <si>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</si>
  <si>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</si>
  <si>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</si>
  <si>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</si>
  <si>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</si>
  <si>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</si>
  <si>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</si>
  <si>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</si>
  <si>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</si>
  <si>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</si>
  <si>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</si>
  <si>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</si>
  <si>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</si>
  <si>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</si>
  <si>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</si>
  <si>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</si>
  <si>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</si>
  <si>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</si>
  <si>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</si>
  <si>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</si>
  <si>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</si>
  <si>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</si>
  <si>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</si>
  <si>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</si>
  <si>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</si>
  <si>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</si>
  <si>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</si>
  <si>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</si>
  <si>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</si>
  <si>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</si>
  <si>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</si>
  <si>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</si>
  <si>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</si>
  <si>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</si>
  <si>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</si>
  <si>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</si>
  <si>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</si>
  <si>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</si>
  <si>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</si>
  <si>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</si>
  <si>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</si>
  <si>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</si>
  <si>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</si>
  <si>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</si>
  <si>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</si>
  <si>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</si>
  <si>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</si>
  <si>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</si>
  <si>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</si>
  <si>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</si>
  <si>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</si>
  <si>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</si>
  <si>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</si>
  <si>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</si>
  <si>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</si>
  <si>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</si>
  <si>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</si>
  <si>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</si>
  <si>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</si>
  <si>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</si>
  <si>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</si>
  <si>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</si>
  <si>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</si>
  <si>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</si>
  <si>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</si>
  <si>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</si>
  <si>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</si>
  <si>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</si>
  <si>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</si>
  <si>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</si>
  <si>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</si>
  <si>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</si>
  <si>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</si>
  <si>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</si>
  <si>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</si>
  <si>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</si>
  <si>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</si>
  <si>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</si>
  <si>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</si>
  <si>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</si>
  <si>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</si>
  <si>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</si>
  <si>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</si>
  <si>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</si>
  <si>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</si>
  <si>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</si>
  <si>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</si>
  <si>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</si>
  <si>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</si>
  <si>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</si>
  <si>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</si>
  <si>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</si>
  <si>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</si>
  <si>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</si>
  <si>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</si>
  <si>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</si>
  <si>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</si>
  <si>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</si>
  <si>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</si>
  <si>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</si>
  <si>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</si>
  <si>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</si>
  <si>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</si>
  <si>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</si>
  <si>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</si>
  <si>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</si>
  <si>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</si>
  <si>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</si>
  <si>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</si>
  <si>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</si>
  <si>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</si>
  <si>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</si>
  <si>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</si>
  <si>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</si>
  <si>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</si>
  <si>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</si>
  <si>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</si>
  <si>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</si>
  <si>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</si>
  <si>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</si>
  <si>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</si>
  <si>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</si>
  <si>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</si>
  <si>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</si>
  <si>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</si>
  <si>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</si>
  <si>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</si>
  <si>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</si>
  <si>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</si>
  <si>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</si>
  <si>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</si>
  <si>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</si>
  <si>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</si>
  <si>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</si>
  <si>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</si>
  <si>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</si>
  <si>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</si>
  <si>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</si>
  <si>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</si>
  <si>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</si>
  <si>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</si>
  <si>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</si>
  <si>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</si>
  <si>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</si>
  <si>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</si>
  <si>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</si>
  <si>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</si>
  <si>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</si>
  <si>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</si>
  <si>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</si>
  <si>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</si>
  <si>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</si>
  <si>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</si>
  <si>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</si>
  <si>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</si>
  <si>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</si>
  <si>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</si>
  <si>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</si>
  <si>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</si>
  <si>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</si>
  <si>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</si>
  <si>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</si>
  <si>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</si>
  <si>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</si>
  <si>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</si>
  <si>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</si>
  <si>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</si>
  <si>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</si>
  <si>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</si>
  <si>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</si>
  <si>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</si>
  <si>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</si>
  <si>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</si>
  <si>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</si>
  <si>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</si>
  <si>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</si>
  <si>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</si>
  <si>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</si>
  <si>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</si>
  <si>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</si>
  <si>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</si>
  <si>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</si>
  <si>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</si>
  <si>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</si>
  <si>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</si>
  <si>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</si>
  <si>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</si>
  <si>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</si>
  <si>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</si>
  <si>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</si>
  <si>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</si>
  <si>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</si>
  <si>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</si>
  <si>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</si>
  <si>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</si>
  <si>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</si>
  <si>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</si>
  <si>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</si>
  <si>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</si>
  <si>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</si>
  <si>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</si>
  <si>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</si>
  <si>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</si>
  <si>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</si>
  <si>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</si>
  <si>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</si>
  <si>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</si>
  <si>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</si>
  <si>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</si>
  <si>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</si>
  <si>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</si>
  <si>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</si>
  <si>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</si>
  <si>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</si>
  <si>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</si>
  <si>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</si>
  <si>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</si>
  <si>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</si>
  <si>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</si>
  <si>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</si>
  <si>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</si>
  <si>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</si>
  <si>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</si>
  <si>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</si>
  <si>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</si>
  <si>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</si>
  <si>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</si>
  <si>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</si>
  <si>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</si>
  <si>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</si>
  <si>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</si>
  <si>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</si>
  <si>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</si>
  <si>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</si>
  <si>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</si>
  <si>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</si>
  <si>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</si>
  <si>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</si>
  <si>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</si>
  <si>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</si>
  <si>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</si>
  <si>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</si>
  <si>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</si>
  <si>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</si>
  <si>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</si>
  <si>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</si>
  <si>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</si>
  <si>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</si>
  <si>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</si>
  <si>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</si>
  <si>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</si>
  <si>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</si>
  <si>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</si>
  <si>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</si>
  <si>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</si>
  <si>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</si>
  <si>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</si>
  <si>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</si>
  <si>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</si>
  <si>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</si>
  <si>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</si>
  <si>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</si>
  <si>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</si>
  <si>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</si>
  <si>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</si>
  <si>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</si>
  <si>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</si>
  <si>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</si>
  <si>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</si>
  <si>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</si>
  <si>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</si>
  <si>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</si>
  <si>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</si>
  <si>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</si>
  <si>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</si>
  <si>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</si>
  <si>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</si>
  <si>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</si>
  <si>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</si>
  <si>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</si>
  <si>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</si>
  <si>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</si>
  <si>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</si>
  <si>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</si>
  <si>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</si>
  <si>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</si>
  <si>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</si>
  <si>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</si>
  <si>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</si>
  <si>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</si>
  <si>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</si>
  <si>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</si>
  <si>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</si>
  <si>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</si>
  <si>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</si>
  <si>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</si>
  <si>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</si>
  <si>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</si>
  <si>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</si>
  <si>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</si>
  <si>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</si>
  <si>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</si>
  <si>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</si>
  <si>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</si>
  <si>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</si>
  <si>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</si>
  <si>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</si>
  <si>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</si>
  <si>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</si>
  <si>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</si>
  <si>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</si>
  <si>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</si>
  <si>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</si>
  <si>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</si>
  <si>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</si>
  <si>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</si>
  <si>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</si>
  <si>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</si>
  <si>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</si>
  <si>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</si>
  <si>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</si>
  <si>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</si>
  <si>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</si>
  <si>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</si>
  <si>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</si>
  <si>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</si>
  <si>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</si>
  <si>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</si>
  <si>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</si>
  <si>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</si>
  <si>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</si>
  <si>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</si>
  <si>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</si>
  <si>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</si>
  <si>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</si>
  <si>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</si>
  <si>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</si>
  <si>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</si>
  <si>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</si>
  <si>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</si>
  <si>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</si>
  <si>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</si>
  <si>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</si>
  <si>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</si>
  <si>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</si>
  <si>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</si>
  <si>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</si>
  <si>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</si>
  <si>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</si>
  <si>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</si>
  <si>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</si>
  <si>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</si>
  <si>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</si>
  <si>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</si>
  <si>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</si>
  <si>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</si>
  <si>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</si>
  <si>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</si>
  <si>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</si>
  <si>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</si>
  <si>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</si>
  <si>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</si>
  <si>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</si>
  <si>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</si>
  <si>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</si>
  <si>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</si>
  <si>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</si>
  <si>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</si>
  <si>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</si>
  <si>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</si>
  <si>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</si>
  <si>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</si>
  <si>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</si>
  <si>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</si>
  <si>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</si>
  <si>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</si>
  <si>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</si>
  <si>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</si>
  <si>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</si>
  <si>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</si>
  <si>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</si>
  <si>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</si>
  <si>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</si>
  <si>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</si>
  <si>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</si>
  <si>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</si>
  <si>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</si>
  <si>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</si>
  <si>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</si>
  <si>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</si>
  <si>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</si>
  <si>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</si>
  <si>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</si>
  <si>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</si>
  <si>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</si>
  <si>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</si>
  <si>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</si>
  <si>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</si>
  <si>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</si>
  <si>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</si>
  <si>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</si>
  <si>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</si>
  <si>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</si>
  <si>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</si>
  <si>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</si>
  <si>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</si>
  <si>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</si>
  <si>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</si>
  <si>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</si>
  <si>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</si>
  <si>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</si>
  <si>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</si>
  <si>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</si>
  <si>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</si>
  <si>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</si>
  <si>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</si>
  <si>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</si>
  <si>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</si>
  <si>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</si>
  <si>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</si>
  <si>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</si>
  <si>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</si>
  <si>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</si>
  <si>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</si>
  <si>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</si>
  <si>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</si>
  <si>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</si>
  <si>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</si>
  <si>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</si>
  <si>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</si>
  <si>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</si>
  <si>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</si>
  <si>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</si>
  <si>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</si>
  <si>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</si>
  <si>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</si>
  <si>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</si>
  <si>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</si>
  <si>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</si>
  <si>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</si>
  <si>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</si>
  <si>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</si>
  <si>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</si>
  <si>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</si>
  <si>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</si>
  <si>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</si>
  <si>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</si>
  <si>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</si>
  <si>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</si>
  <si>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</si>
  <si>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</si>
  <si>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</si>
  <si>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</si>
  <si>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</si>
  <si>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</si>
  <si>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</si>
  <si>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</si>
  <si>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</si>
  <si>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</si>
  <si>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</si>
  <si>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</si>
  <si>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</si>
  <si>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</si>
  <si>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</si>
  <si>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</si>
  <si>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</si>
  <si>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</si>
  <si>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</si>
  <si>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</si>
  <si>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</si>
  <si>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</si>
  <si>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</si>
  <si>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</si>
  <si>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</si>
  <si>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</si>
  <si>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</si>
  <si>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</si>
  <si>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</si>
  <si>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</si>
  <si>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</si>
  <si>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</si>
  <si>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</si>
  <si>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</si>
  <si>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</si>
  <si>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</si>
  <si>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</si>
  <si>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</si>
  <si>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</si>
  <si>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</si>
  <si>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</si>
  <si>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</si>
  <si>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</si>
  <si>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</si>
  <si>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</si>
  <si>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</si>
  <si>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</si>
  <si>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</si>
  <si>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</si>
  <si>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</si>
  <si>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</si>
  <si>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</si>
  <si>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</si>
  <si>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</si>
  <si>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</si>
  <si>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</si>
  <si>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</si>
  <si>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</si>
  <si>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</si>
  <si>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</si>
  <si>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</si>
  <si>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</si>
  <si>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</si>
  <si>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</si>
  <si>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</si>
  <si>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</si>
  <si>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</si>
  <si>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</si>
  <si>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</si>
  <si>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</si>
  <si>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</si>
  <si>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</si>
  <si>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</si>
  <si>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</si>
  <si>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</si>
  <si>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</si>
  <si>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</si>
  <si>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</si>
  <si>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</si>
  <si>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</si>
  <si>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</si>
  <si>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</si>
  <si>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</si>
  <si>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</si>
  <si>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</si>
  <si>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</si>
  <si>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</si>
  <si>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</si>
  <si>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</si>
  <si>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</si>
  <si>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</si>
  <si>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</si>
  <si>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</si>
  <si>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</si>
  <si>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</si>
  <si>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</si>
  <si>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</si>
  <si>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</si>
  <si>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</si>
  <si>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</si>
  <si>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</si>
  <si>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</si>
  <si>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</si>
  <si>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</si>
  <si>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</si>
  <si>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</si>
  <si>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</si>
  <si>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</si>
  <si>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</si>
  <si>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</si>
  <si>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</si>
  <si>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</si>
  <si>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</si>
  <si>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</si>
  <si>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</si>
  <si>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</si>
  <si>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</si>
  <si>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</si>
  <si>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</si>
  <si>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</si>
  <si>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</si>
  <si>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</si>
  <si>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</si>
  <si>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</si>
  <si>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</si>
  <si>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</si>
  <si>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</si>
  <si>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</si>
  <si>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</si>
  <si>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</si>
  <si>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</si>
  <si>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</si>
  <si>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</si>
  <si>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</si>
  <si>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</si>
  <si>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</si>
  <si>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</si>
  <si>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</si>
  <si>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</si>
  <si>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</si>
  <si>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</si>
  <si>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</si>
  <si>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</si>
  <si>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</si>
  <si>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</si>
  <si>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</si>
  <si>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</si>
  <si>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</si>
  <si>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</si>
  <si>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</si>
  <si>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</si>
  <si>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</si>
  <si>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</si>
  <si>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</si>
  <si>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</si>
  <si>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</si>
  <si>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</si>
  <si>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</si>
  <si>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</si>
  <si>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</si>
  <si>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</si>
  <si>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</si>
  <si>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</si>
  <si>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</si>
  <si>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</si>
  <si>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</si>
  <si>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</si>
  <si>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</si>
  <si>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</si>
  <si>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</si>
  <si>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</si>
  <si>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</si>
  <si>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</si>
  <si>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</si>
  <si>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</si>
  <si>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</si>
  <si>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</si>
  <si>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</si>
  <si>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</si>
  <si>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</si>
  <si>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</si>
  <si>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</si>
  <si>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</si>
  <si>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</si>
  <si>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</si>
  <si>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</si>
  <si>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</si>
  <si>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</si>
  <si>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</si>
  <si>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</si>
  <si>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</si>
  <si>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</si>
  <si>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</si>
  <si>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</si>
  <si>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</si>
  <si>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</si>
  <si>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</si>
  <si>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</si>
  <si>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</si>
  <si>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</si>
  <si>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</si>
  <si>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</si>
  <si>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</si>
  <si>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</si>
  <si>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</si>
  <si>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</si>
  <si>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</si>
  <si>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</si>
  <si>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</si>
  <si>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</si>
  <si>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</si>
  <si>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</si>
  <si>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</si>
  <si>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</si>
  <si>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</si>
  <si>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</si>
  <si>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</si>
  <si>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</si>
  <si>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</si>
  <si>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</si>
  <si>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</si>
  <si>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</si>
  <si>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</si>
  <si>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</si>
  <si>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</si>
  <si>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</si>
  <si>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</si>
  <si>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</si>
  <si>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</si>
  <si>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</si>
  <si>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</si>
  <si>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</si>
  <si>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</si>
  <si>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</si>
  <si>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</si>
  <si>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</si>
  <si>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</si>
  <si>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</si>
  <si>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</si>
  <si>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</si>
  <si>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</si>
  <si>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</si>
  <si>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</si>
  <si>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</si>
  <si>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</si>
  <si>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</si>
  <si>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</si>
  <si>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</si>
  <si>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</si>
  <si>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</si>
  <si>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</si>
  <si>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</si>
  <si>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</si>
  <si>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</si>
  <si>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</si>
  <si>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</si>
  <si>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</si>
  <si>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</si>
  <si>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</si>
  <si>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</si>
  <si>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</si>
  <si>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</si>
  <si>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</si>
  <si>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</si>
  <si>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</si>
  <si>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</si>
  <si>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</si>
  <si>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</si>
  <si>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</si>
  <si>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</si>
  <si>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</si>
  <si>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</si>
  <si>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</si>
  <si>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</si>
  <si>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</si>
  <si>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</si>
  <si>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</si>
  <si>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</si>
  <si>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</si>
  <si>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</si>
  <si>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</si>
  <si>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</si>
  <si>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</si>
  <si>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</si>
  <si>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</si>
  <si>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</si>
  <si>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</si>
  <si>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</si>
  <si>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</si>
  <si>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</si>
  <si>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</si>
  <si>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</si>
  <si>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</si>
  <si>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</si>
  <si>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</si>
  <si>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</si>
  <si>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</si>
  <si>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</si>
  <si>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</si>
  <si>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</si>
  <si>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</si>
  <si>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</si>
  <si>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</si>
  <si>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</si>
  <si>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</si>
  <si>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</si>
  <si>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</si>
  <si>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</si>
  <si>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</si>
  <si>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</si>
  <si>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</si>
  <si>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</si>
  <si>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</si>
  <si>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</si>
  <si>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</si>
  <si>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</si>
  <si>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</si>
  <si>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</si>
  <si>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</si>
  <si>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</si>
  <si>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</si>
  <si>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</si>
  <si>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</si>
  <si>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</si>
  <si>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</si>
  <si>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</si>
  <si>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</si>
  <si>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</si>
  <si>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</si>
  <si>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</si>
  <si>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</si>
  <si>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</si>
  <si>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</si>
  <si>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</si>
  <si>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</si>
  <si>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</si>
  <si>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</si>
  <si>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</si>
  <si>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</si>
  <si>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</si>
  <si>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</si>
  <si>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</si>
  <si>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</si>
  <si>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</si>
  <si>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</si>
  <si>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</si>
  <si>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</si>
  <si>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</si>
  <si>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</si>
  <si>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</si>
  <si>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</si>
  <si>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</si>
  <si>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</si>
  <si>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</si>
  <si>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</si>
  <si>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</si>
  <si>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</si>
  <si>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</si>
  <si>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</si>
  <si>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</si>
  <si>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</si>
  <si>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</si>
  <si>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</si>
  <si>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</si>
  <si>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</si>
  <si>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</si>
  <si>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</si>
  <si>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</si>
  <si>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</si>
  <si>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</si>
  <si>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</si>
  <si>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</si>
  <si>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</si>
  <si>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</si>
  <si>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</si>
  <si>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</si>
  <si>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</si>
  <si>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</si>
  <si>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</si>
  <si>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</si>
  <si>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</si>
  <si>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</si>
  <si>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</si>
  <si>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</si>
  <si>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</si>
  <si>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</si>
  <si>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</si>
  <si>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</si>
  <si>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</si>
  <si>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</si>
  <si>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</si>
  <si>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</si>
  <si>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</si>
  <si>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</si>
  <si>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</si>
  <si>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</si>
  <si>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</si>
  <si>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</si>
  <si>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</si>
  <si>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</si>
  <si>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</si>
  <si>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</si>
  <si>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</si>
  <si>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</si>
  <si>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</si>
  <si>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</si>
  <si>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</si>
  <si>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</si>
  <si>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</si>
  <si>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</si>
  <si>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</si>
  <si>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</si>
  <si>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</si>
  <si>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</si>
  <si>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</si>
  <si>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</si>
  <si>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</si>
  <si>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</si>
  <si>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</si>
  <si>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</si>
  <si>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</si>
  <si>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</si>
  <si>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</si>
  <si>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</si>
  <si>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</si>
  <si>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</si>
  <si>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</si>
  <si>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</si>
  <si>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</si>
  <si>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</si>
  <si>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</si>
  <si>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</si>
  <si>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</si>
  <si>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</si>
  <si>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</si>
  <si>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</si>
  <si>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</si>
  <si>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</si>
  <si>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</si>
  <si>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</si>
  <si>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</si>
  <si>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</si>
  <si>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</si>
  <si>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</si>
  <si>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</si>
  <si>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</si>
  <si>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</si>
  <si>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</si>
  <si>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</si>
  <si>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</si>
  <si>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</si>
  <si>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</si>
  <si>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</si>
  <si>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</si>
  <si>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</si>
  <si>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</si>
  <si>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</si>
  <si>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</si>
  <si>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</si>
  <si>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</si>
  <si>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</si>
  <si>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</si>
  <si>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</si>
  <si>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</si>
  <si>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</si>
  <si>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</si>
  <si>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</si>
  <si>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</si>
  <si>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</si>
  <si>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</si>
  <si>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</si>
  <si>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</si>
  <si>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</si>
  <si>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</si>
  <si>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</si>
  <si>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</si>
  <si>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</si>
  <si>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</si>
  <si>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</si>
  <si>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</si>
  <si>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</si>
  <si>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</si>
  <si>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</si>
  <si>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</si>
  <si>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</si>
  <si>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</si>
  <si>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</si>
  <si>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</si>
  <si>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</si>
  <si>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</si>
  <si>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</si>
  <si>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</si>
  <si>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</si>
  <si>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</si>
  <si>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</si>
  <si>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</si>
  <si>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</si>
  <si>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</si>
  <si>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</si>
  <si>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</si>
  <si>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</si>
  <si>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</si>
  <si>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</si>
  <si>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</si>
  <si>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</si>
  <si>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</si>
  <si>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</si>
  <si>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</si>
  <si>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</si>
  <si>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</si>
  <si>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</si>
  <si>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</si>
  <si>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</si>
  <si>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</si>
  <si>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</si>
  <si>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</si>
  <si>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</si>
  <si>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</si>
  <si>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</si>
  <si>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</si>
  <si>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</si>
  <si>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</si>
  <si>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</si>
  <si>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</si>
  <si>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</si>
  <si>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</si>
  <si>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</si>
  <si>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</si>
  <si>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</si>
  <si>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</si>
  <si>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</si>
  <si>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</si>
  <si>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</si>
  <si>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</si>
  <si>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</si>
  <si>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</si>
  <si>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</si>
  <si>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</si>
  <si>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</si>
  <si>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</si>
  <si>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</si>
  <si>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</si>
  <si>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</si>
  <si>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</si>
  <si>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</si>
  <si>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</si>
  <si>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</si>
  <si>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</si>
  <si>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</si>
  <si>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</si>
  <si>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</si>
  <si>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</si>
  <si>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</si>
  <si>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</si>
  <si>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</si>
  <si>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</si>
  <si>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</si>
  <si>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</si>
  <si>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</si>
  <si>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</si>
  <si>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</si>
  <si>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</si>
  <si>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</si>
  <si>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</si>
  <si>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</si>
  <si>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</si>
  <si>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</si>
  <si>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</si>
  <si>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</si>
  <si>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</si>
  <si>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</si>
  <si>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</si>
  <si>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</si>
  <si>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</si>
  <si>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</si>
  <si>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</si>
  <si>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</si>
  <si>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</si>
  <si>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</si>
  <si>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</si>
  <si>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</si>
  <si>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</si>
  <si>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</si>
  <si>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</si>
  <si>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</si>
  <si>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</si>
  <si>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</si>
  <si>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</si>
  <si>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</si>
  <si>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</si>
  <si>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</si>
  <si>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</si>
  <si>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</si>
  <si>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</si>
  <si>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</si>
  <si>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</si>
  <si>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</si>
  <si>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</si>
  <si>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</si>
  <si>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</si>
  <si>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</si>
  <si>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</si>
  <si>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</si>
  <si>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</si>
  <si>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</si>
  <si>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</si>
  <si>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</si>
  <si>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</si>
  <si>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</si>
  <si>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</si>
  <si>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</si>
  <si>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</si>
  <si>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</si>
  <si>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</si>
  <si>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</si>
  <si>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</si>
  <si>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</si>
  <si>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</si>
  <si>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</si>
  <si>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</si>
  <si>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</si>
  <si>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</si>
  <si>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</si>
  <si>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</si>
  <si>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</si>
  <si>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</si>
  <si>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</si>
  <si>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</si>
  <si>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</si>
  <si>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</si>
  <si>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</si>
  <si>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</si>
  <si>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</si>
  <si>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</si>
  <si>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</si>
  <si>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</si>
  <si>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</si>
  <si>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</si>
  <si>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</si>
  <si>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</si>
  <si>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</si>
  <si>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</si>
  <si>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</si>
  <si>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</si>
  <si>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</si>
  <si>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</si>
  <si>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</si>
  <si>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</si>
  <si>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</si>
  <si>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</si>
  <si>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</si>
  <si>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</si>
  <si>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</si>
  <si>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</si>
  <si>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</si>
  <si>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</si>
  <si>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</si>
  <si>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</si>
  <si>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</si>
  <si>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</si>
  <si>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</si>
  <si>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</si>
  <si>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</si>
  <si>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</si>
  <si>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</si>
  <si>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</si>
  <si>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</si>
  <si>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</si>
  <si>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</si>
  <si>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</si>
  <si>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</si>
  <si>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</si>
  <si>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</si>
  <si>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</si>
  <si>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</si>
  <si>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</si>
  <si>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</si>
  <si>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</si>
  <si>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</si>
  <si>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</si>
  <si>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</si>
  <si>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</si>
  <si>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</si>
  <si>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</si>
  <si>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</si>
  <si>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</si>
  <si>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</si>
  <si>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</si>
  <si>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</si>
  <si>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</si>
  <si>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</si>
  <si>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</si>
  <si>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</si>
  <si>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</si>
  <si>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</si>
  <si>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</si>
  <si>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</si>
  <si>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</si>
  <si>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</si>
  <si>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</si>
  <si>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</si>
  <si>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</si>
  <si>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</si>
  <si>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</si>
  <si>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</si>
  <si>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</si>
  <si>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</si>
  <si>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</si>
  <si>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</si>
  <si>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</si>
  <si>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</si>
  <si>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</si>
  <si>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</si>
  <si>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</si>
  <si>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</si>
  <si>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</si>
  <si>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</si>
  <si>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</si>
  <si>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</si>
  <si>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</si>
  <si>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</si>
  <si>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</si>
  <si>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</si>
  <si>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</si>
  <si>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</si>
  <si>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</si>
  <si>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</si>
  <si>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</si>
  <si>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</si>
  <si>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</si>
  <si>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</si>
  <si>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</si>
  <si>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</si>
  <si>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</si>
  <si>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</si>
  <si>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</si>
  <si>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</si>
  <si>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</si>
  <si>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</si>
  <si>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</si>
  <si>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</si>
  <si>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</si>
  <si>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</si>
  <si>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</si>
  <si>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</si>
  <si>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</si>
  <si>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</si>
  <si>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</si>
  <si>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</si>
  <si>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</si>
  <si>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</si>
  <si>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</si>
  <si>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</si>
  <si>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</si>
  <si>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</si>
  <si>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</si>
  <si>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</si>
  <si>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</si>
  <si>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</si>
  <si>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</si>
  <si>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</si>
  <si>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</si>
  <si>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</si>
  <si>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</si>
  <si>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</si>
  <si>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</si>
  <si>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</si>
  <si>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</si>
  <si>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</si>
  <si>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</si>
  <si>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</si>
  <si>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</si>
  <si>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</si>
  <si>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</si>
  <si>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</si>
  <si>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</si>
  <si>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</si>
  <si>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</si>
  <si>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</si>
  <si>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</si>
  <si>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</si>
  <si>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</si>
  <si>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</si>
  <si>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</si>
  <si>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</si>
  <si>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</si>
  <si>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</si>
  <si>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</si>
  <si>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</si>
  <si>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</si>
  <si>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</si>
  <si>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</si>
  <si>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</si>
  <si>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</si>
  <si>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</si>
  <si>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</si>
  <si>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</si>
  <si>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</si>
  <si>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</si>
  <si>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</si>
  <si>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</si>
  <si>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</si>
  <si>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</si>
  <si>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</si>
  <si>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</si>
  <si>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</si>
  <si>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</si>
  <si>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</si>
  <si>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</si>
  <si>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</si>
  <si>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</si>
  <si>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</si>
  <si>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</si>
  <si>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</si>
  <si>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</si>
  <si>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</si>
  <si>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</si>
  <si>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</si>
  <si>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</si>
  <si>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</si>
  <si>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</si>
  <si>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</si>
  <si>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</si>
  <si>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</si>
  <si>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</si>
  <si>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</si>
  <si>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</si>
  <si>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</si>
  <si>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</si>
  <si>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</si>
  <si>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</si>
  <si>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</si>
  <si>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</si>
  <si>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</si>
  <si>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</si>
  <si>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</si>
  <si>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</si>
  <si>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</si>
  <si>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</si>
  <si>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</si>
  <si>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</si>
  <si>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</si>
  <si>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</si>
  <si>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</si>
  <si>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</si>
  <si>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</si>
  <si>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</si>
  <si>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</si>
  <si>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</si>
  <si>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</si>
  <si>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</si>
  <si>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</si>
  <si>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</si>
  <si>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</si>
  <si>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</si>
  <si>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</si>
  <si>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</si>
  <si>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</si>
  <si>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</si>
  <si>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</si>
  <si>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</si>
  <si>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</si>
  <si>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</si>
  <si>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</si>
  <si>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</si>
  <si>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</si>
  <si>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</si>
  <si>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</si>
  <si>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</si>
  <si>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</si>
  <si>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</si>
  <si>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</si>
  <si>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</si>
  <si>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</si>
  <si>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</si>
  <si>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</si>
  <si>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</si>
  <si>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</si>
  <si>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</si>
  <si>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</si>
  <si>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</si>
  <si>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</si>
  <si>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</si>
  <si>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</si>
  <si>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</si>
  <si>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</si>
  <si>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</si>
  <si>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</si>
  <si>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</si>
  <si>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</si>
  <si>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</si>
  <si>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</si>
  <si>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</si>
  <si>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</si>
  <si>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</si>
  <si>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</si>
  <si>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</si>
  <si>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</si>
  <si>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</si>
  <si>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</si>
  <si>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</si>
  <si>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</si>
  <si>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</si>
  <si>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</si>
  <si>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</si>
  <si>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</si>
  <si>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</si>
  <si>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</si>
  <si>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</si>
  <si>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</si>
  <si>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</si>
  <si>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</si>
  <si>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</si>
  <si>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</si>
  <si>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</si>
  <si>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</si>
  <si>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</si>
  <si>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</si>
  <si>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</si>
  <si>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</si>
  <si>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</si>
  <si>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</si>
  <si>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</si>
  <si>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</si>
  <si>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</si>
  <si>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</si>
  <si>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</si>
  <si>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</si>
  <si>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</si>
  <si>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</si>
  <si>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</si>
  <si>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</si>
  <si>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</si>
  <si>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</si>
  <si>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</si>
  <si>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</si>
  <si>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</si>
  <si>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</si>
  <si>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</si>
  <si>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</si>
  <si>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</si>
  <si>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</si>
  <si>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</si>
  <si>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</si>
  <si>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</si>
  <si>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</si>
  <si>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</si>
  <si>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</si>
  <si>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</si>
  <si>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</si>
  <si>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</si>
  <si>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</si>
  <si>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</si>
  <si>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</si>
  <si>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</si>
  <si>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</si>
  <si>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</si>
  <si>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</si>
  <si>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</si>
  <si>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</si>
  <si>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</si>
  <si>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</si>
  <si>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</si>
  <si>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</si>
  <si>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</si>
  <si>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</si>
  <si>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</si>
  <si>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</si>
  <si>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</si>
  <si>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</si>
  <si>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</si>
  <si>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</si>
  <si>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</si>
  <si>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</si>
  <si>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</si>
  <si>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</si>
  <si>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</si>
  <si>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</si>
  <si>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</si>
  <si>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</si>
  <si>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</si>
  <si>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</si>
  <si>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</si>
  <si>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</si>
  <si>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</si>
  <si>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</si>
  <si>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</si>
  <si>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</si>
  <si>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</si>
  <si>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</si>
  <si>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</si>
  <si>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</si>
  <si>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</si>
  <si>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</si>
  <si>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</si>
  <si>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</si>
  <si>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</si>
  <si>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</si>
  <si>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</si>
  <si>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</si>
  <si>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</si>
  <si>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</si>
  <si>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</si>
  <si>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</si>
  <si>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</si>
  <si>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</si>
  <si>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</si>
  <si>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</si>
  <si>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</si>
  <si>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</si>
  <si>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</si>
  <si>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</si>
  <si>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</si>
  <si>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</si>
  <si>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</si>
  <si>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</si>
  <si>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</si>
  <si>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</si>
  <si>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</si>
  <si>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</si>
  <si>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</si>
  <si>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</si>
  <si>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</si>
  <si>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</si>
  <si>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</si>
  <si>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</si>
  <si>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</si>
  <si>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</si>
  <si>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</si>
  <si>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</si>
  <si>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</si>
  <si>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</si>
  <si>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</si>
  <si>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</si>
  <si>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</si>
  <si>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</si>
  <si>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</si>
  <si>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</si>
  <si>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</si>
  <si>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</si>
  <si>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</si>
  <si>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</si>
  <si>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</si>
  <si>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</si>
  <si>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</si>
  <si>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</si>
  <si>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</si>
  <si>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</si>
  <si>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</si>
  <si>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</si>
  <si>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</si>
  <si>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</si>
  <si>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</si>
  <si>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</si>
  <si>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</si>
  <si>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</si>
  <si>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</si>
  <si>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</si>
  <si>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</si>
  <si>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</si>
  <si>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</si>
  <si>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</si>
  <si>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</si>
  <si>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</si>
  <si>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</si>
  <si>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</si>
  <si>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</si>
  <si>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</si>
  <si>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</si>
  <si>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</si>
  <si>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</si>
  <si>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</si>
  <si>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</si>
  <si>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</si>
  <si>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</si>
  <si>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</si>
  <si>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</si>
  <si>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</si>
  <si>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</si>
  <si>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</si>
  <si>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</si>
  <si>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</si>
  <si>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</si>
  <si>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</si>
  <si>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</si>
  <si>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</si>
  <si>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</si>
  <si>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</si>
  <si>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</si>
  <si>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</si>
  <si>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</si>
  <si>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</si>
  <si>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</si>
  <si>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</si>
  <si>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</si>
  <si>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</si>
  <si>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</si>
  <si>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</si>
  <si>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</si>
  <si>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</si>
  <si>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</si>
  <si>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</si>
  <si>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</si>
  <si>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</si>
  <si>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</si>
  <si>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</si>
  <si>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</si>
  <si>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</si>
  <si>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</si>
  <si>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</si>
  <si>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</si>
  <si>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</si>
  <si>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</si>
  <si>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</si>
  <si>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</si>
  <si>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</si>
  <si>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</si>
  <si>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</si>
  <si>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</si>
  <si>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</si>
  <si>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</si>
  <si>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</si>
  <si>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</si>
  <si>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</si>
  <si>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</si>
  <si>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</si>
  <si>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</si>
  <si>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</si>
  <si>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</si>
  <si>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</si>
  <si>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</si>
  <si>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</si>
  <si>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</si>
  <si>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</si>
  <si>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</si>
  <si>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</si>
  <si>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</si>
  <si>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</si>
  <si>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</si>
  <si>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</si>
  <si>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</si>
  <si>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</si>
  <si>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</si>
  <si>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</si>
  <si>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</si>
  <si>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</si>
  <si>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</si>
  <si>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</si>
  <si>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</si>
  <si>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</si>
  <si>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</si>
  <si>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</si>
  <si>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</si>
  <si>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</si>
  <si>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</si>
  <si>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</si>
  <si>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</si>
  <si>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</si>
  <si>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</si>
  <si>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</si>
  <si>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</si>
  <si>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</si>
  <si>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</si>
  <si>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</si>
  <si>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</si>
  <si>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</si>
  <si>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</si>
  <si>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</si>
  <si>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</si>
  <si>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</si>
  <si>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</si>
  <si>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</si>
  <si>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</si>
  <si>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</si>
  <si>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</si>
  <si>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</si>
  <si>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</si>
  <si>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</si>
  <si>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</si>
  <si>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</si>
  <si>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</si>
  <si>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</si>
  <si>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</si>
  <si>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</si>
  <si>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</si>
  <si>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</si>
  <si>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</si>
  <si>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</si>
  <si>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</si>
  <si>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</si>
  <si>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</si>
  <si>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</si>
  <si>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</si>
  <si>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</si>
  <si>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</si>
  <si>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</si>
  <si>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</si>
  <si>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</si>
  <si>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</si>
  <si>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</si>
  <si>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</si>
  <si>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</si>
  <si>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</si>
  <si>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</si>
  <si>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</si>
  <si>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</si>
  <si>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</si>
  <si>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</si>
  <si>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</si>
  <si>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</si>
  <si>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</si>
  <si>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</si>
  <si>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</si>
  <si>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</si>
  <si>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</si>
  <si>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</si>
  <si>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</si>
  <si>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</si>
  <si>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</si>
  <si>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</si>
  <si>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</si>
  <si>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</si>
  <si>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</si>
  <si>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</si>
  <si>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</si>
  <si>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</si>
  <si>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</si>
  <si>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</si>
  <si>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</si>
  <si>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</si>
  <si>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</si>
  <si>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</si>
  <si>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</si>
  <si>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</si>
  <si>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</si>
  <si>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</si>
  <si>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</si>
  <si>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</si>
  <si>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</si>
  <si>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</si>
  <si>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</si>
  <si>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</si>
  <si>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</si>
  <si>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</si>
  <si>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</si>
  <si>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</si>
  <si>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</si>
  <si>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</si>
  <si>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</si>
  <si>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</si>
  <si>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</si>
  <si>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</si>
  <si>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</si>
  <si>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</si>
  <si>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</si>
  <si>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</si>
  <si>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</si>
  <si>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</si>
  <si>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</si>
  <si>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</si>
  <si>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</si>
  <si>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</si>
  <si>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</si>
  <si>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</si>
  <si>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</si>
  <si>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</si>
  <si>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</si>
  <si>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</si>
  <si>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</si>
  <si>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</si>
  <si>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</si>
  <si>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</si>
  <si>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</si>
  <si>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</si>
  <si>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</si>
  <si>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</si>
  <si>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</si>
  <si>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</si>
  <si>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</si>
  <si>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</si>
  <si>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</si>
  <si>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</si>
  <si>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</si>
  <si>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</si>
  <si>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</si>
  <si>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</si>
  <si>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</si>
  <si>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</si>
  <si>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</si>
  <si>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</si>
  <si>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</si>
  <si>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</si>
  <si>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</si>
  <si>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</si>
  <si>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</si>
  <si>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</si>
  <si>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</si>
  <si>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</si>
  <si>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</si>
  <si>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</si>
  <si>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</si>
  <si>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</si>
  <si>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</si>
  <si>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</si>
  <si>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</si>
  <si>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</si>
  <si>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</si>
  <si>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</si>
  <si>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</si>
  <si>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</si>
  <si>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</si>
  <si>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</si>
  <si>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</si>
  <si>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</si>
  <si>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</si>
  <si>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</si>
  <si>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</si>
  <si>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</si>
  <si>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</si>
  <si>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</si>
  <si>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</si>
  <si>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</si>
  <si>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</si>
  <si>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</si>
  <si>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</si>
  <si>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</si>
  <si>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</si>
  <si>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</si>
  <si>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</si>
  <si>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</si>
  <si>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</si>
  <si>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</si>
  <si>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</si>
  <si>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</si>
  <si>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</si>
  <si>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</si>
  <si>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</si>
  <si>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</si>
  <si>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</si>
  <si>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</si>
  <si>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</si>
  <si>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</si>
  <si>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</si>
  <si>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</si>
  <si>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</si>
  <si>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</si>
  <si>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</si>
  <si>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</si>
  <si>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</si>
  <si>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</si>
  <si>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</si>
  <si>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</si>
  <si>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</si>
  <si>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</si>
  <si>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</si>
  <si>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</si>
  <si>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</si>
  <si>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</si>
  <si>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</si>
  <si>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</si>
  <si>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</si>
  <si>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</si>
  <si>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</si>
  <si>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</si>
  <si>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</si>
  <si>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</si>
  <si>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</si>
  <si>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</si>
  <si>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</si>
  <si>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</si>
  <si>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</si>
  <si>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</si>
  <si>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</si>
  <si>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</si>
  <si>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</si>
  <si>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</si>
  <si>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</si>
  <si>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</si>
  <si>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</si>
  <si>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</si>
  <si>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</si>
  <si>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</si>
  <si>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</si>
  <si>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</si>
  <si>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</si>
  <si>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</si>
  <si>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</si>
  <si>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</si>
  <si>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</si>
  <si>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</si>
  <si>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</si>
  <si>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</si>
  <si>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</si>
  <si>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</si>
  <si>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</si>
  <si>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</si>
  <si>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</si>
  <si>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</si>
  <si>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</si>
  <si>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</si>
  <si>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</si>
  <si>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</si>
  <si>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</si>
  <si>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</si>
  <si>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</si>
  <si>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</si>
  <si>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</si>
  <si>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</si>
  <si>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</si>
  <si>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</si>
  <si>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</si>
  <si>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</si>
  <si>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</si>
  <si>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</si>
  <si>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</si>
  <si>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</si>
  <si>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</si>
  <si>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</si>
  <si>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</si>
  <si>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</si>
  <si>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</si>
  <si>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</si>
  <si>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</si>
  <si>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</si>
  <si>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</si>
  <si>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</si>
  <si>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</si>
  <si>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</si>
  <si>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</si>
  <si>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</si>
  <si>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</si>
  <si>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</si>
  <si>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</si>
  <si>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</si>
  <si>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</si>
  <si>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</si>
  <si>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</si>
  <si>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</si>
  <si>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</si>
  <si>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</si>
  <si>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</si>
  <si>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</si>
  <si>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</si>
  <si>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</si>
  <si>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</si>
  <si>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</si>
  <si>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</si>
  <si>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</si>
  <si>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</si>
  <si>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</si>
  <si>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</si>
  <si>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</si>
  <si>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</si>
  <si>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</si>
  <si>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</si>
  <si>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</si>
  <si>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</si>
  <si>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</si>
  <si>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</si>
  <si>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</si>
  <si>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</si>
  <si>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</si>
  <si>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</si>
  <si>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</si>
  <si>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</si>
  <si>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</si>
  <si>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</si>
  <si>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</si>
  <si>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</si>
  <si>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</si>
  <si>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</si>
  <si>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</si>
  <si>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</si>
  <si>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</si>
  <si>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</si>
  <si>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</si>
  <si>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</si>
  <si>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</si>
  <si>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</si>
  <si>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</si>
  <si>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</si>
  <si>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</si>
  <si>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</si>
  <si>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</si>
  <si>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</si>
  <si>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</si>
  <si>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</si>
  <si>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</si>
  <si>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</si>
  <si>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</si>
  <si>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</si>
  <si>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</si>
  <si>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</si>
  <si>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</si>
  <si>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</si>
  <si>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</si>
  <si>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</si>
  <si>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</si>
  <si>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</si>
  <si>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</si>
  <si>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</si>
  <si>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</si>
  <si>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</si>
  <si>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</si>
  <si>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</si>
  <si>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</si>
  <si>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</si>
  <si>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</si>
  <si>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</si>
  <si>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</si>
  <si>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</si>
  <si>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</si>
  <si>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</si>
  <si>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</si>
  <si>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</si>
  <si>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</si>
  <si>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</si>
  <si>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</si>
  <si>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</si>
  <si>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</si>
  <si>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</si>
  <si>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</si>
  <si>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</si>
  <si>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</si>
  <si>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</si>
  <si>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</si>
  <si>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</si>
  <si>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</si>
  <si>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</si>
  <si>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</si>
  <si>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</si>
  <si>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</si>
  <si>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</si>
  <si>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</si>
  <si>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</si>
  <si>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</si>
  <si>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</si>
  <si>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</si>
  <si>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</si>
  <si>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</si>
  <si>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</si>
  <si>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</si>
  <si>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</si>
  <si>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</si>
  <si>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</si>
  <si>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</si>
  <si>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</si>
  <si>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</si>
  <si>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</si>
  <si>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</si>
  <si>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</si>
  <si>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</si>
  <si>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</si>
  <si>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</si>
  <si>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</si>
  <si>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</si>
  <si>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</si>
  <si>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</si>
  <si>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</si>
  <si>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</si>
  <si>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</si>
  <si>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</si>
  <si>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</si>
  <si>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</si>
  <si>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</si>
  <si>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</si>
  <si>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</si>
  <si>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</si>
  <si>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</si>
  <si>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</si>
  <si>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</si>
  <si>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</si>
  <si>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</si>
  <si>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</si>
  <si>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</si>
  <si>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</si>
  <si>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</si>
  <si>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</si>
  <si>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</si>
  <si>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</si>
  <si>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</si>
  <si>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</si>
  <si>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</si>
  <si>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</si>
  <si>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</si>
  <si>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</si>
  <si>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</si>
  <si>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</si>
  <si>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</si>
  <si>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</si>
  <si>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</si>
  <si>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</si>
  <si>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</si>
  <si>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</si>
  <si>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</si>
  <si>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</si>
  <si>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</si>
  <si>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</si>
  <si>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</si>
  <si>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</si>
  <si>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</si>
  <si>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</si>
  <si>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</si>
  <si>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</si>
  <si>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</si>
  <si>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</si>
  <si>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</si>
  <si>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</si>
  <si>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</si>
  <si>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</si>
  <si>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</si>
  <si>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</si>
  <si>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</si>
  <si>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</si>
  <si>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</si>
  <si>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</si>
  <si>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</si>
  <si>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</si>
  <si>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</si>
  <si>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</si>
  <si>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</si>
  <si>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</si>
  <si>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</si>
  <si>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</si>
  <si>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</si>
  <si>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</si>
  <si>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</si>
  <si>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</si>
  <si>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</si>
  <si>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</si>
  <si>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</si>
  <si>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</si>
  <si>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</si>
  <si>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</si>
  <si>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</si>
  <si>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</si>
  <si>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</si>
  <si>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</si>
  <si>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</si>
  <si>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</si>
  <si>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</si>
  <si>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</si>
  <si>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</si>
  <si>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</si>
  <si>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</si>
  <si>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</si>
  <si>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</si>
  <si>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</si>
  <si>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</si>
  <si>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</si>
  <si>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</si>
  <si>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</si>
  <si>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</si>
  <si>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</si>
  <si>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</si>
  <si>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</si>
  <si>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</si>
  <si>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</si>
  <si>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</si>
  <si>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</si>
  <si>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</si>
  <si>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</si>
  <si>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</si>
  <si>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</si>
  <si>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</si>
  <si>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</si>
  <si>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</si>
  <si>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</si>
  <si>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</si>
  <si>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</si>
  <si>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</si>
  <si>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</si>
  <si>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</si>
  <si>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</si>
  <si>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</si>
  <si>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</si>
  <si>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</si>
  <si>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</si>
  <si>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</si>
  <si>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</si>
  <si>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</si>
  <si>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</si>
  <si>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</si>
  <si>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</si>
  <si>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</si>
  <si>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</si>
  <si>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</si>
  <si>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</si>
  <si>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</si>
  <si>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</si>
  <si>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</si>
  <si>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</si>
  <si>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</si>
  <si>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</si>
  <si>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</si>
  <si>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</si>
  <si>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</si>
  <si>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</si>
  <si>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</si>
  <si>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</si>
  <si>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</si>
  <si>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</si>
  <si>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</si>
  <si>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</si>
  <si>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</si>
  <si>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</si>
  <si>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</si>
  <si>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</si>
  <si>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</si>
  <si>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</si>
  <si>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</si>
  <si>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</si>
  <si>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</si>
  <si>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</si>
  <si>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</si>
  <si>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</si>
  <si>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</si>
  <si>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</si>
  <si>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</si>
  <si>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</si>
  <si>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</si>
  <si>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</si>
  <si>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</si>
  <si>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</si>
  <si>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</si>
  <si>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</si>
  <si>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</si>
  <si>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</si>
  <si>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</si>
  <si>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</si>
  <si>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</si>
  <si>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</si>
  <si>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</si>
  <si>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</si>
  <si>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</si>
  <si>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</si>
  <si>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</si>
  <si>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</si>
  <si>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</si>
  <si>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</si>
  <si>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</si>
  <si>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</si>
  <si>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</si>
  <si>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</si>
  <si>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</si>
  <si>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</si>
  <si>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</si>
  <si>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</si>
  <si>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</si>
  <si>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</si>
  <si>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</si>
  <si>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</si>
  <si>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</si>
  <si>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</si>
  <si>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</si>
  <si>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</si>
  <si>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</si>
  <si>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</si>
  <si>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</si>
  <si>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</si>
  <si>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</si>
  <si>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</si>
  <si>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</si>
  <si>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</si>
  <si>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</si>
  <si>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</si>
  <si>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</si>
  <si>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</si>
  <si>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</si>
  <si>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</si>
  <si>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</si>
  <si>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</si>
  <si>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</si>
  <si>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</si>
  <si>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</si>
  <si>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</si>
  <si>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</si>
  <si>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</si>
  <si>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</si>
  <si>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</si>
  <si>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</si>
  <si>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</si>
  <si>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</si>
  <si>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</si>
  <si>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</si>
  <si>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</si>
  <si>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</si>
  <si>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</si>
  <si>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</si>
  <si>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</si>
  <si>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</si>
  <si>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</si>
  <si>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</si>
  <si>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</si>
  <si>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</si>
  <si>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</si>
  <si>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</si>
  <si>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</si>
  <si>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</si>
  <si>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</si>
  <si>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</si>
  <si>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</si>
  <si>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</si>
  <si>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</si>
  <si>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</si>
  <si>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</si>
  <si>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</si>
  <si>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</si>
  <si>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</si>
  <si>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</si>
  <si>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</si>
  <si>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</si>
  <si>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</si>
  <si>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</si>
  <si>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</si>
  <si>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</si>
  <si>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</si>
  <si>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</si>
  <si>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</si>
  <si>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</si>
  <si>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</si>
  <si>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</si>
  <si>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</si>
  <si>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</si>
  <si>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</si>
  <si>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</si>
  <si>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</si>
  <si>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</si>
  <si>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</si>
  <si>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</si>
  <si>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</si>
  <si>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</si>
  <si>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</si>
  <si>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</si>
  <si>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</si>
  <si>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</si>
  <si>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</si>
  <si>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</si>
  <si>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</si>
  <si>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</si>
  <si>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</si>
  <si>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</si>
  <si>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</si>
  <si>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</si>
  <si>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</si>
  <si>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</si>
  <si>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</si>
  <si>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</si>
  <si>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</si>
  <si>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</si>
  <si>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</si>
  <si>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</si>
  <si>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</si>
  <si>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</si>
  <si>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</si>
  <si>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</si>
  <si>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</si>
  <si>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</si>
  <si>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</si>
  <si>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</si>
  <si>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</si>
  <si>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</si>
  <si>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</si>
  <si>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</si>
  <si>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</si>
  <si>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</si>
  <si>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</si>
  <si>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</si>
  <si>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</si>
  <si>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</si>
  <si>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</si>
  <si>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</si>
  <si>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</si>
  <si>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</si>
  <si>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</si>
  <si>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</si>
  <si>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</si>
  <si>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</si>
  <si>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</si>
  <si>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</si>
  <si>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</si>
  <si>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</si>
  <si>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</si>
  <si>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</si>
  <si>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</si>
  <si>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</si>
  <si>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</si>
  <si>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</si>
  <si>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</si>
  <si>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</si>
  <si>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</si>
  <si>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</si>
  <si>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</si>
  <si>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</si>
  <si>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</si>
  <si>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</si>
  <si>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</si>
  <si>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</si>
  <si>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</si>
  <si>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</si>
  <si>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</si>
  <si>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</si>
  <si>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</si>
  <si>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</si>
  <si>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</si>
  <si>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</si>
  <si>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</si>
  <si>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</si>
  <si>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</si>
  <si>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</si>
  <si>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</si>
  <si>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</si>
  <si>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</si>
  <si>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</si>
  <si>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</si>
  <si>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</si>
  <si>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</si>
  <si>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</si>
  <si>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</si>
  <si>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</si>
  <si>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</si>
  <si>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</si>
  <si>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</si>
  <si>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</si>
  <si>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</si>
  <si>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</si>
  <si>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</si>
  <si>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</si>
  <si>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</si>
  <si>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</si>
  <si>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</si>
  <si>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</si>
  <si>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</si>
  <si>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</si>
  <si>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</si>
  <si>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</si>
  <si>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</si>
  <si>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</si>
  <si>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</si>
  <si>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</si>
  <si>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</si>
  <si>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</si>
  <si>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</si>
  <si>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</si>
  <si>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</si>
  <si>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</si>
  <si>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</si>
  <si>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</si>
  <si>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</si>
  <si>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</si>
  <si>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</si>
  <si>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</si>
  <si>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</si>
  <si>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</si>
  <si>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</si>
  <si>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</si>
  <si>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</si>
  <si>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</si>
  <si>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</si>
  <si>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</si>
  <si>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</si>
  <si>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</si>
  <si>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</si>
  <si>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</si>
  <si>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</si>
  <si>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</si>
  <si>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</si>
  <si>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</si>
  <si>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</si>
  <si>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</si>
  <si>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</si>
  <si>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</si>
  <si>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</si>
  <si>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</si>
  <si>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</si>
  <si>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</si>
  <si>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</si>
  <si>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</si>
  <si>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</si>
  <si>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</si>
  <si>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</si>
  <si>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</si>
  <si>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</si>
  <si>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</si>
  <si>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</si>
  <si>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</si>
  <si>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</si>
  <si>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</si>
  <si>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</si>
  <si>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</si>
  <si>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</si>
  <si>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</si>
  <si>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</si>
  <si>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</si>
  <si>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</si>
  <si>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</si>
  <si>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</si>
  <si>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</si>
  <si>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</si>
  <si>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</si>
  <si>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</si>
  <si>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</si>
  <si>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</si>
  <si>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</si>
  <si>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</si>
  <si>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</si>
  <si>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</si>
  <si>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</si>
  <si>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</si>
  <si>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</si>
  <si>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</si>
  <si>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</si>
  <si>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</si>
  <si>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</si>
  <si>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</si>
  <si>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</si>
  <si>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</si>
  <si>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</si>
  <si>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</si>
  <si>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</si>
  <si>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</si>
  <si>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</si>
  <si>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</si>
  <si>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</si>
  <si>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</si>
  <si>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</si>
  <si>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</si>
  <si>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</si>
  <si>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</si>
  <si>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</si>
  <si>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</si>
  <si>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</si>
  <si>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</si>
  <si>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</si>
  <si>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</si>
  <si>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</si>
  <si>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</si>
  <si>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</si>
  <si>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</si>
  <si>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</si>
  <si>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</si>
  <si>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</si>
  <si>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</si>
  <si>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</si>
  <si>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</si>
  <si>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</si>
  <si>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</si>
  <si>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</si>
  <si>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</si>
  <si>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</si>
  <si>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</si>
  <si>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</si>
  <si>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</si>
  <si>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</si>
  <si>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</si>
  <si>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</si>
  <si>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</si>
  <si>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</si>
  <si>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</si>
  <si>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</si>
  <si>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</si>
  <si>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</si>
  <si>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</si>
  <si>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</si>
  <si>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</si>
  <si>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</si>
  <si>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</si>
  <si>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</si>
  <si>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</si>
  <si>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</si>
  <si>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</si>
  <si>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</si>
  <si>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</si>
  <si>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</si>
  <si>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</si>
  <si>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</si>
  <si>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</si>
  <si>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</si>
  <si>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</si>
  <si>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</si>
  <si>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</si>
  <si>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</si>
  <si>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</si>
  <si>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</si>
  <si>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</si>
  <si>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</si>
  <si>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</si>
  <si>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</si>
  <si>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</si>
  <si>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</si>
  <si>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</si>
  <si>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</si>
  <si>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</si>
  <si>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</si>
  <si>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</si>
  <si>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</si>
  <si>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</si>
  <si>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</si>
  <si>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</si>
  <si>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</si>
  <si>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</si>
  <si>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</si>
  <si>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</si>
  <si>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</si>
  <si>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</si>
  <si>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</si>
  <si>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</si>
  <si>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</si>
  <si>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</si>
  <si>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</si>
  <si>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</si>
  <si>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</si>
  <si>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</si>
  <si>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</si>
  <si>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</si>
  <si>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</si>
  <si>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</si>
  <si>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</si>
  <si>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</si>
  <si>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</si>
  <si>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</si>
  <si>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</si>
  <si>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</si>
  <si>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</si>
  <si>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</si>
  <si>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</si>
  <si>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</si>
  <si>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</si>
  <si>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</si>
  <si>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</si>
  <si>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</si>
  <si>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</si>
  <si>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</si>
  <si>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</si>
  <si>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</si>
  <si>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</si>
  <si>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</si>
  <si>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</si>
  <si>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</si>
  <si>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</si>
  <si>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</si>
  <si>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</si>
  <si>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</si>
  <si>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</si>
  <si>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</si>
  <si>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</si>
  <si>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</si>
  <si>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</si>
  <si>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</si>
  <si>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</si>
  <si>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</si>
  <si>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</si>
  <si>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</si>
  <si>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</si>
  <si>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</si>
  <si>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</si>
  <si>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</si>
  <si>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</si>
  <si>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</si>
  <si>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</si>
  <si>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</si>
  <si>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</si>
  <si>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</si>
  <si>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</si>
  <si>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</si>
  <si>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</si>
  <si>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</si>
  <si>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</si>
  <si>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</si>
  <si>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</si>
  <si>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</si>
  <si>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</si>
  <si>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</si>
  <si>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</si>
  <si>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</si>
  <si>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</si>
  <si>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</si>
  <si>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</si>
  <si>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</si>
  <si>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</si>
  <si>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</si>
  <si>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</si>
  <si>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</si>
  <si>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</si>
  <si>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</si>
  <si>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</si>
  <si>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</si>
  <si>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</si>
  <si>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</si>
  <si>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</si>
  <si>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</si>
  <si>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</si>
  <si>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</si>
  <si>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</si>
  <si>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</si>
  <si>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</si>
  <si>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</si>
  <si>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</si>
  <si>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</si>
  <si>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</si>
  <si>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</si>
  <si>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</si>
  <si>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</si>
  <si>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</si>
  <si>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</si>
  <si>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</si>
  <si>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</si>
  <si>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</si>
  <si>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</si>
  <si>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</si>
  <si>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</si>
  <si>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</si>
  <si>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</si>
  <si>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</si>
  <si>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</si>
  <si>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</si>
  <si>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</si>
  <si>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</si>
  <si>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</si>
  <si>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</si>
  <si>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</si>
  <si>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</si>
  <si>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</si>
  <si>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</si>
  <si>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</si>
  <si>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</si>
  <si>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</si>
  <si>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</si>
  <si>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</si>
  <si>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</si>
  <si>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</si>
  <si>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</si>
  <si>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</si>
  <si>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</si>
  <si>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</si>
  <si>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</si>
  <si>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</si>
  <si>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</si>
  <si>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</si>
  <si>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</si>
  <si>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</si>
  <si>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</si>
  <si>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</si>
  <si>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</si>
  <si>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</si>
  <si>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</si>
  <si>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</si>
  <si>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</si>
  <si>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</si>
  <si>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</si>
  <si>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</si>
  <si>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</si>
  <si>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</si>
  <si>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</si>
  <si>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</si>
  <si>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</si>
  <si>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</si>
  <si>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</si>
  <si>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</si>
  <si>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</si>
  <si>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</si>
  <si>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</si>
  <si>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</si>
  <si>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</si>
  <si>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</si>
  <si>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</si>
  <si>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</si>
  <si>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</si>
  <si>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</si>
  <si>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</si>
  <si>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</si>
  <si>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</si>
  <si>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</si>
  <si>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</si>
  <si>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</si>
  <si>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</si>
  <si>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</si>
  <si>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</si>
  <si>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</si>
  <si>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</si>
  <si>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</si>
  <si>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</si>
  <si>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</si>
  <si>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</si>
  <si>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</si>
  <si>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</si>
  <si>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</si>
  <si>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</si>
  <si>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</si>
  <si>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</si>
  <si>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</si>
  <si>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</si>
  <si>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</si>
  <si>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</si>
  <si>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</si>
  <si>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</si>
  <si>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</si>
  <si>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</si>
  <si>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</si>
  <si>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</si>
  <si>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</si>
  <si>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</si>
  <si>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</si>
  <si>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</si>
  <si>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</si>
  <si>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</si>
  <si>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</si>
  <si>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</si>
  <si>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</si>
  <si>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</si>
  <si>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</si>
  <si>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</si>
  <si>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</si>
  <si>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</si>
  <si>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</si>
  <si>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</si>
  <si>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</si>
  <si>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</si>
  <si>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</si>
  <si>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</si>
  <si>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</si>
  <si>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</si>
  <si>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</si>
  <si>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</si>
  <si>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</si>
  <si>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</si>
  <si>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</si>
  <si>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</si>
  <si>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</si>
  <si>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</si>
  <si>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</si>
  <si>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</si>
  <si>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</si>
  <si>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</si>
  <si>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</si>
  <si>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</si>
  <si>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</si>
  <si>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</si>
  <si>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</si>
  <si>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</si>
  <si>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</si>
  <si>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</si>
  <si>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</si>
  <si>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</si>
  <si>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</si>
  <si>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</si>
  <si>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</si>
  <si>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</si>
  <si>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</si>
  <si>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</si>
  <si>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</si>
  <si>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</si>
  <si>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</si>
  <si>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</si>
  <si>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</si>
  <si>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</si>
  <si>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</si>
  <si>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</si>
  <si>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</si>
  <si>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</si>
  <si>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</si>
  <si>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</si>
  <si>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</si>
  <si>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</si>
  <si>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</si>
  <si>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</si>
  <si>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</si>
  <si>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</si>
  <si>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</si>
  <si>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</si>
  <si>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</si>
  <si>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</si>
  <si>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</si>
  <si>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</si>
  <si>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</si>
  <si>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</si>
  <si>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</si>
  <si>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</si>
  <si>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</si>
  <si>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</si>
  <si>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</si>
  <si>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</si>
  <si>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</si>
  <si>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</si>
  <si>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</si>
  <si>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</si>
  <si>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</si>
  <si>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</si>
  <si>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</si>
  <si>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</si>
  <si>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</si>
  <si>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</si>
  <si>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</si>
  <si>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</si>
  <si>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</si>
  <si>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</si>
  <si>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</si>
  <si>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</si>
  <si>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</si>
  <si>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</si>
  <si>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</si>
  <si>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</si>
  <si>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</si>
  <si>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</si>
  <si>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</si>
  <si>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</si>
  <si>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</si>
  <si>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</si>
  <si>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</si>
  <si>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</si>
  <si>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</si>
  <si>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</si>
  <si>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</si>
  <si>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</si>
  <si>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</si>
  <si>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</si>
  <si>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</si>
  <si>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</si>
  <si>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</si>
  <si>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</si>
  <si>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</si>
  <si>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</si>
  <si>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</si>
  <si>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</si>
  <si>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</si>
  <si>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</si>
  <si>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</si>
  <si>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</si>
  <si>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</si>
  <si>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</si>
  <si>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</si>
  <si>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</si>
  <si>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</si>
  <si>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</si>
  <si>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</si>
  <si>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</si>
  <si>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</si>
  <si>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</si>
  <si>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</si>
  <si>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</si>
  <si>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</si>
  <si>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</si>
  <si>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</si>
  <si>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</si>
  <si>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</si>
  <si>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</si>
  <si>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</si>
  <si>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</si>
  <si>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</si>
  <si>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</si>
  <si>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</si>
  <si>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</si>
  <si>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</si>
  <si>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</si>
  <si>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</si>
  <si>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</si>
  <si>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</si>
  <si>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</si>
  <si>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</si>
  <si>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</si>
  <si>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</si>
  <si>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</si>
  <si>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</si>
  <si>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</si>
  <si>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</si>
  <si>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</si>
  <si>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</si>
  <si>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</si>
  <si>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</si>
  <si>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</si>
  <si>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</si>
  <si>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</si>
  <si>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</si>
  <si>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</si>
  <si>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</si>
  <si>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</si>
  <si>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</si>
  <si>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</si>
  <si>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</si>
  <si>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</si>
  <si>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</si>
  <si>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</si>
  <si>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</si>
  <si>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</si>
  <si>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</si>
  <si>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</si>
  <si>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</si>
  <si>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</si>
  <si>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</si>
  <si>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</si>
  <si>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</si>
  <si>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</si>
  <si>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</si>
  <si>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</si>
  <si>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</si>
  <si>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</si>
  <si>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</si>
  <si>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</si>
  <si>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</si>
  <si>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</si>
  <si>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</si>
  <si>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</si>
  <si>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</si>
  <si>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</si>
  <si>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</si>
  <si>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</si>
  <si>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</si>
  <si>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</si>
  <si>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</si>
  <si>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</si>
  <si>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</si>
  <si>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</si>
  <si>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</si>
  <si>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</si>
  <si>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</si>
  <si>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</si>
  <si>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</si>
  <si>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</si>
  <si>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</si>
  <si>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</si>
  <si>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</si>
  <si>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</si>
  <si>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</si>
  <si>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</si>
  <si>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</si>
  <si>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</si>
  <si>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</si>
  <si>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</si>
  <si>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</si>
  <si>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</si>
  <si>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</si>
  <si>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</si>
  <si>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</si>
  <si>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</si>
  <si>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</si>
  <si>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</si>
  <si>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</si>
  <si>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</si>
  <si>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</si>
  <si>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</si>
  <si>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</si>
  <si>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</si>
  <si>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</si>
  <si>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</si>
  <si>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</si>
  <si>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</si>
  <si>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</si>
  <si>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</si>
  <si>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</si>
  <si>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</si>
  <si>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</si>
  <si>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</si>
  <si>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</si>
  <si>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</si>
  <si>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</si>
  <si>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</si>
  <si>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</si>
  <si>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</si>
  <si>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</si>
  <si>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</si>
  <si>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</si>
  <si>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</si>
  <si>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</si>
  <si>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</si>
  <si>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</si>
  <si>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</si>
  <si>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</si>
  <si>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</si>
  <si>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</si>
  <si>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</si>
  <si>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</si>
  <si>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</si>
  <si>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</si>
  <si>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</si>
  <si>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</si>
  <si>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</si>
  <si>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</si>
  <si>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</si>
  <si>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</si>
  <si>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</si>
  <si>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</si>
  <si>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</si>
  <si>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</si>
  <si>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</si>
  <si>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</si>
  <si>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</si>
  <si>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</si>
  <si>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</si>
  <si>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</si>
  <si>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</si>
  <si>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</si>
  <si>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</si>
  <si>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</si>
  <si>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</si>
  <si>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</si>
  <si>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</si>
  <si>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</si>
  <si>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</si>
  <si>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</si>
  <si>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</si>
  <si>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</si>
  <si>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</si>
  <si>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</si>
  <si>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</si>
  <si>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</si>
  <si>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</si>
  <si>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</si>
  <si>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</si>
  <si>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</si>
  <si>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</si>
  <si>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</si>
  <si>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</si>
  <si>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</si>
  <si>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</si>
  <si>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</si>
  <si>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</si>
  <si>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</si>
  <si>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</si>
  <si>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</si>
  <si>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</si>
  <si>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</si>
  <si>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</si>
  <si>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</si>
  <si>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</si>
  <si>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</si>
  <si>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</si>
  <si>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</si>
  <si>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</si>
  <si>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</si>
  <si>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</si>
  <si>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</si>
  <si>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</si>
  <si>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</si>
  <si>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</si>
  <si>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</si>
  <si>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</si>
  <si>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</si>
  <si>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</si>
  <si>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</si>
  <si>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</si>
  <si>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</si>
  <si>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</si>
  <si>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</si>
  <si>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</si>
  <si>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</si>
  <si>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</si>
  <si>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</si>
  <si>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</si>
  <si>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</si>
  <si>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</si>
  <si>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</si>
  <si>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</si>
  <si>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</si>
  <si>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</si>
  <si>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</si>
  <si>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</si>
  <si>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</si>
  <si>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</si>
  <si>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</si>
  <si>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</si>
  <si>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</si>
  <si>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</si>
  <si>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</si>
  <si>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</si>
  <si>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</si>
  <si>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</si>
  <si>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</si>
  <si>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</si>
  <si>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</si>
  <si>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</si>
  <si>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</si>
  <si>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</si>
  <si>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</si>
  <si>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</si>
  <si>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</si>
  <si>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</si>
  <si>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</si>
  <si>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</si>
  <si>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</si>
  <si>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</si>
  <si>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</si>
  <si>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</si>
  <si>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</si>
  <si>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</si>
  <si>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</si>
  <si>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</si>
  <si>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</si>
  <si>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</si>
  <si>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</si>
  <si>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</si>
  <si>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</si>
  <si>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</si>
  <si>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</si>
  <si>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</si>
  <si>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</si>
  <si>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</si>
  <si>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</si>
  <si>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</si>
  <si>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</si>
  <si>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</si>
  <si>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</si>
  <si>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</si>
  <si>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</si>
  <si>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</si>
  <si>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</si>
  <si>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</si>
  <si>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</si>
  <si>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</si>
  <si>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</si>
  <si>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</si>
  <si>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</si>
  <si>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</si>
  <si>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</si>
  <si>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</si>
  <si>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</si>
  <si>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</si>
  <si>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</si>
  <si>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</si>
  <si>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</si>
  <si>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</si>
  <si>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</si>
  <si>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</si>
  <si>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</si>
  <si>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</si>
  <si>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</si>
  <si>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</si>
  <si>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</si>
  <si>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</si>
  <si>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</si>
  <si>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</si>
  <si>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</si>
  <si>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</si>
  <si>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</si>
  <si>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</si>
  <si>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</si>
  <si>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</si>
  <si>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</si>
  <si>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</si>
  <si>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</si>
  <si>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</si>
  <si>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</si>
  <si>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</si>
  <si>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</si>
  <si>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</si>
  <si>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</si>
  <si>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</si>
  <si>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</si>
  <si>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</si>
  <si>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</si>
  <si>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</si>
  <si>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</si>
  <si>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</si>
  <si>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</si>
  <si>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</si>
  <si>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</si>
  <si>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</si>
  <si>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</si>
  <si>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</si>
  <si>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</si>
  <si>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</si>
  <si>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</si>
  <si>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</si>
  <si>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</si>
  <si>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</si>
  <si>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</si>
  <si>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</si>
  <si>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</si>
  <si>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</si>
  <si>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</si>
  <si>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</si>
  <si>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</si>
  <si>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</si>
  <si>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</si>
  <si>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</si>
  <si>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</si>
  <si>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</si>
  <si>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</si>
  <si>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</si>
  <si>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</si>
  <si>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</si>
  <si>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</si>
  <si>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</si>
  <si>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</si>
  <si>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</si>
  <si>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</si>
  <si>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</si>
  <si>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</si>
  <si>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</si>
  <si>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</si>
  <si>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</si>
  <si>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</si>
  <si>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</si>
  <si>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</si>
  <si>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</si>
  <si>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</si>
  <si>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</si>
  <si>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</si>
  <si>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</si>
  <si>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</si>
  <si>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</si>
  <si>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</si>
  <si>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</si>
  <si>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</si>
  <si>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</si>
  <si>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</si>
  <si>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</si>
  <si>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</si>
  <si>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</si>
  <si>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</si>
  <si>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</si>
  <si>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</si>
  <si>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</si>
  <si>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</si>
  <si>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</si>
  <si>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</si>
  <si>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</si>
  <si>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</si>
  <si>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</si>
  <si>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</si>
  <si>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</si>
  <si>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</si>
  <si>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</si>
  <si>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</si>
  <si>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</si>
  <si>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</si>
  <si>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</si>
  <si>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</si>
  <si>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</si>
  <si>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</si>
  <si>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</si>
  <si>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</si>
  <si>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</si>
  <si>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</si>
  <si>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</si>
  <si>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</si>
  <si>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</si>
  <si>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</si>
  <si>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</si>
  <si>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</si>
  <si>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</si>
  <si>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</si>
  <si>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</si>
  <si>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</si>
  <si>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</si>
  <si>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</si>
  <si>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</si>
  <si>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</si>
  <si>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</si>
  <si>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</si>
  <si>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</si>
  <si>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</si>
  <si>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</si>
  <si>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</si>
  <si>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</si>
  <si>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</si>
  <si>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</si>
  <si>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</si>
  <si>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</si>
  <si>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</si>
  <si>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</si>
  <si>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</si>
  <si>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</si>
  <si>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</si>
  <si>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</si>
  <si>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</si>
  <si>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</si>
  <si>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</si>
  <si>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</si>
  <si>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</si>
  <si>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</si>
  <si>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</si>
  <si>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</si>
  <si>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</si>
  <si>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</si>
  <si>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</si>
  <si>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</si>
  <si>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</si>
  <si>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</si>
  <si>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</si>
  <si>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</si>
  <si>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</si>
  <si>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</si>
  <si>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</si>
  <si>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</si>
  <si>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</si>
  <si>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</si>
  <si>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</si>
  <si>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</si>
  <si>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</si>
  <si>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</si>
  <si>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</si>
  <si>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</si>
  <si>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</si>
  <si>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</si>
  <si>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</si>
  <si>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</si>
  <si>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</si>
  <si>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</si>
  <si>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</si>
  <si>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</si>
  <si>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</si>
  <si>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</si>
  <si>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</si>
  <si>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</si>
  <si>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</si>
  <si>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</si>
  <si>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</si>
  <si>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</si>
  <si>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</si>
  <si>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</si>
  <si>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</si>
  <si>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</si>
  <si>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</si>
  <si>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</si>
  <si>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</si>
  <si>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</si>
  <si>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</si>
  <si>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</si>
  <si>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</si>
  <si>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</si>
  <si>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</si>
  <si>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</si>
  <si>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</si>
  <si>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</si>
  <si>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</si>
  <si>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</si>
  <si>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</si>
  <si>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</si>
  <si>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</si>
  <si>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</si>
  <si>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</si>
  <si>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</si>
  <si>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</si>
  <si>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</si>
  <si>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</si>
  <si>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</si>
  <si>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</si>
  <si>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</si>
  <si>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</si>
  <si>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</si>
  <si>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</si>
  <si>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</si>
  <si>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</si>
  <si>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</si>
  <si>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</si>
  <si>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</si>
  <si>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</si>
  <si>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</si>
  <si>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</si>
  <si>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</si>
  <si>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</si>
  <si>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</si>
  <si>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</si>
  <si>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</si>
  <si>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</si>
  <si>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</si>
  <si>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</si>
  <si>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</si>
  <si>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</si>
  <si>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</si>
  <si>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</si>
  <si>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</si>
  <si>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</si>
  <si>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</si>
  <si>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</si>
  <si>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</si>
  <si>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</si>
  <si>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</si>
  <si>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</si>
  <si>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</si>
  <si>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</si>
  <si>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</si>
  <si>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</si>
  <si>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</si>
  <si>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</si>
  <si>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</si>
  <si>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</si>
  <si>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</si>
  <si>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</si>
  <si>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</si>
  <si>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</si>
  <si>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</si>
  <si>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</si>
  <si>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</si>
  <si>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</si>
  <si>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</si>
  <si>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</si>
  <si>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</si>
  <si>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</si>
  <si>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</si>
  <si>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</si>
  <si>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</si>
  <si>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</si>
  <si>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</si>
  <si>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</si>
  <si>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</si>
  <si>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</si>
  <si>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</si>
  <si>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</si>
  <si>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</si>
  <si>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</si>
  <si>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</si>
  <si>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</si>
  <si>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</si>
  <si>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</si>
  <si>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</si>
  <si>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</si>
  <si>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</si>
  <si>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</si>
  <si>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</si>
  <si>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</si>
  <si>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</si>
  <si>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</si>
  <si>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</si>
  <si>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</si>
  <si>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</si>
  <si>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</si>
  <si>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</si>
  <si>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</si>
  <si>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</si>
  <si>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</si>
  <si>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</si>
  <si>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</si>
  <si>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</si>
  <si>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</si>
  <si>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</si>
  <si>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</si>
  <si>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</si>
  <si>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</si>
  <si>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</si>
  <si>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</si>
  <si>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</si>
  <si>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</si>
  <si>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</si>
  <si>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</si>
  <si>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</si>
  <si>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</si>
  <si>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</si>
  <si>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</si>
  <si>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</si>
  <si>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</si>
  <si>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</si>
  <si>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</si>
  <si>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</si>
  <si>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</si>
  <si>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</si>
  <si>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</si>
  <si>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</si>
  <si>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</si>
  <si>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</si>
  <si>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</si>
  <si>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</si>
  <si>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</si>
  <si>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</si>
  <si>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</si>
  <si>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</si>
  <si>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</si>
  <si>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</si>
  <si>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</si>
  <si>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</si>
  <si>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</si>
  <si>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</si>
  <si>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</si>
  <si>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</si>
  <si>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</si>
  <si>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</si>
  <si>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</si>
  <si>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</si>
  <si>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</si>
  <si>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</si>
  <si>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</si>
  <si>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</si>
  <si>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</si>
  <si>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</si>
  <si>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</si>
  <si>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</si>
  <si>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</si>
  <si>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</si>
  <si>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</si>
  <si>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</si>
  <si>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</si>
  <si>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</si>
  <si>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</si>
  <si>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</si>
  <si>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</si>
  <si>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</si>
  <si>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</si>
  <si>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</si>
  <si>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</si>
  <si>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</si>
  <si>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</si>
  <si>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</si>
  <si>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</si>
  <si>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</si>
  <si>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</si>
  <si>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</si>
  <si>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</si>
  <si>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</si>
  <si>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</si>
  <si>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</si>
  <si>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</si>
  <si>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</si>
  <si>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</si>
  <si>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</si>
  <si>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</si>
  <si>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</si>
  <si>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</si>
  <si>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</si>
  <si>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</si>
  <si>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</si>
  <si>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</si>
  <si>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</si>
  <si>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</si>
  <si>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</si>
  <si>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</si>
  <si>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</si>
  <si>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</si>
  <si>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</si>
  <si>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</si>
  <si>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</si>
  <si>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</si>
  <si>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</si>
  <si>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</si>
  <si>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</si>
  <si>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</si>
  <si>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</si>
  <si>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</si>
  <si>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</si>
  <si>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</si>
  <si>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</si>
  <si>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</si>
  <si>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</si>
  <si>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</si>
  <si>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</si>
  <si>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</si>
  <si>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</si>
  <si>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</si>
  <si>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</si>
  <si>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</si>
  <si>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</si>
  <si>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</si>
  <si>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</si>
  <si>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</si>
  <si>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</si>
  <si>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</si>
  <si>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</si>
  <si>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</si>
  <si>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</si>
  <si>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</si>
  <si>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</si>
  <si>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</si>
  <si>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</si>
  <si>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</si>
  <si>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</si>
  <si>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</si>
  <si>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</si>
  <si>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</si>
  <si>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</si>
  <si>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</si>
  <si>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</si>
  <si>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</si>
  <si>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</si>
  <si>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</si>
  <si>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</si>
  <si>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</si>
  <si>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</si>
  <si>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</si>
  <si>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</si>
  <si>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</si>
  <si>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</si>
  <si>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</si>
  <si>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</si>
  <si>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</si>
  <si>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</si>
  <si>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</si>
  <si>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</si>
  <si>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</si>
  <si>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</si>
  <si>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</si>
  <si>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</si>
  <si>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</si>
  <si>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</si>
  <si>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</si>
  <si>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</si>
  <si>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</si>
  <si>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</si>
  <si>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</si>
  <si>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</si>
  <si>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</si>
  <si>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</si>
  <si>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</si>
  <si>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</si>
  <si>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</si>
  <si>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</si>
  <si>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</si>
  <si>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</si>
  <si>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</si>
  <si>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</si>
  <si>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</si>
  <si>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</si>
  <si>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</si>
  <si>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</si>
  <si>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</si>
  <si>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</si>
  <si>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</si>
  <si>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</si>
  <si>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</si>
  <si>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</si>
  <si>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</si>
  <si>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</si>
  <si>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</si>
  <si>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</si>
  <si>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</si>
  <si>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</si>
  <si>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</si>
  <si>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</si>
  <si>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</si>
  <si>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</si>
  <si>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</si>
  <si>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</si>
  <si>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</si>
  <si>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</si>
  <si>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</si>
  <si>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</si>
  <si>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</si>
  <si>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</si>
  <si>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</si>
  <si>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</si>
  <si>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</si>
  <si>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</si>
  <si>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</si>
  <si>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</si>
  <si>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</si>
  <si>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</si>
  <si>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</si>
  <si>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</si>
  <si>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</si>
  <si>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</si>
  <si>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</si>
  <si>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</si>
  <si>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</si>
  <si>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</si>
  <si>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</si>
  <si>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</si>
  <si>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</si>
  <si>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</si>
  <si>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</si>
  <si>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</si>
  <si>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</si>
  <si>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</si>
  <si>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</si>
  <si>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</si>
  <si>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</si>
  <si>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</si>
  <si>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</si>
  <si>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</si>
  <si>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</si>
  <si>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</si>
  <si>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</si>
  <si>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</si>
  <si>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</si>
  <si>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</si>
  <si>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</si>
  <si>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</si>
  <si>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</si>
  <si>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</si>
  <si>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</si>
  <si>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</si>
  <si>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</si>
  <si>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</si>
  <si>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</si>
  <si>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</si>
  <si>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</si>
  <si>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</si>
  <si>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</si>
  <si>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</si>
  <si>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</si>
  <si>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</si>
  <si>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</si>
  <si>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</si>
  <si>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</si>
  <si>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</si>
  <si>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</si>
  <si>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</si>
  <si>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</si>
  <si>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</si>
  <si>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</si>
  <si>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</si>
  <si>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</si>
  <si>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</si>
  <si>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</si>
  <si>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</si>
  <si>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</si>
  <si>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</si>
  <si>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</si>
  <si>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</si>
  <si>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</si>
  <si>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</si>
  <si>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</si>
  <si>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</si>
  <si>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</si>
  <si>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</si>
  <si>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</si>
  <si>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</si>
  <si>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</si>
  <si>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</si>
  <si>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</si>
  <si>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</si>
  <si>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</si>
  <si>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</si>
  <si>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</si>
  <si>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</si>
  <si>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</si>
  <si>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</si>
  <si>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</si>
  <si>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</si>
  <si>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</si>
  <si>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</si>
  <si>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</si>
  <si>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</si>
  <si>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</si>
  <si>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</si>
  <si>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</si>
  <si>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</si>
  <si>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</si>
  <si>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</si>
  <si>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</si>
  <si>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</si>
  <si>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</si>
  <si>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</si>
  <si>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</si>
  <si>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</si>
  <si>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</si>
  <si>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</si>
  <si>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</si>
  <si>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</si>
  <si>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</si>
  <si>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</si>
  <si>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</si>
  <si>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</si>
  <si>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</si>
  <si>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</si>
  <si>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</si>
  <si>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</si>
  <si>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</si>
  <si>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</si>
  <si>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</si>
  <si>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</si>
  <si>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</si>
  <si>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</si>
  <si>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</si>
  <si>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</si>
  <si>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</si>
  <si>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</si>
  <si>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</si>
  <si>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</si>
  <si>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</si>
  <si>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</si>
  <si>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</si>
  <si>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</si>
  <si>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</si>
  <si>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</si>
  <si>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</si>
  <si>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</si>
  <si>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</si>
  <si>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</si>
  <si>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</si>
  <si>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</si>
  <si>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</si>
  <si>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</si>
  <si>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</si>
  <si>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</si>
  <si>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</si>
  <si>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</si>
  <si>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</si>
  <si>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</si>
  <si>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</si>
  <si>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</si>
  <si>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</si>
  <si>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</si>
  <si>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</si>
  <si>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</si>
  <si>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</si>
  <si>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</si>
  <si>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</si>
  <si>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</si>
  <si>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</si>
  <si>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</si>
  <si>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</si>
  <si>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</si>
  <si>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</si>
  <si>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</si>
  <si>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</si>
  <si>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</si>
  <si>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</si>
  <si>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</si>
  <si>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</si>
  <si>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</si>
  <si>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</si>
  <si>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</si>
  <si>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</si>
  <si>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</si>
  <si>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</si>
  <si>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</si>
  <si>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</si>
  <si>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</si>
  <si>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</si>
  <si>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</si>
  <si>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</si>
  <si>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</si>
  <si>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</si>
  <si>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</si>
  <si>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</si>
  <si>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</si>
  <si>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</si>
  <si>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</si>
  <si>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</si>
  <si>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</si>
  <si>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</si>
  <si>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</si>
  <si>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</si>
  <si>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</si>
  <si>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</si>
  <si>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</si>
  <si>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</si>
  <si>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</si>
  <si>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</si>
  <si>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</si>
  <si>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</si>
  <si>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</si>
  <si>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</si>
  <si>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</si>
  <si>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</si>
  <si>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</si>
  <si>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</si>
  <si>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</si>
  <si>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</si>
  <si>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</si>
  <si>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</si>
  <si>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</si>
  <si>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</si>
  <si>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</si>
  <si>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</si>
  <si>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</si>
  <si>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</si>
  <si>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</si>
  <si>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</si>
  <si>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</si>
  <si>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</si>
  <si>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</si>
  <si>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</si>
  <si>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</si>
  <si>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</si>
  <si>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</si>
  <si>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</si>
  <si>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</si>
  <si>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</si>
  <si>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</si>
  <si>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</si>
  <si>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</si>
  <si>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</si>
  <si>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</si>
  <si>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</si>
  <si>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</si>
  <si>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</si>
  <si>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</si>
  <si>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</si>
  <si>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</si>
  <si>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</si>
  <si>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</si>
  <si>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</si>
  <si>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</si>
  <si>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</si>
  <si>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</si>
  <si>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</si>
  <si>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</si>
  <si>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</si>
  <si>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</si>
  <si>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</si>
  <si>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</si>
  <si>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</si>
  <si>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</si>
  <si>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</si>
  <si>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</si>
  <si>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</si>
  <si>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</si>
  <si>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</si>
  <si>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</si>
  <si>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</si>
  <si>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</si>
  <si>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</si>
  <si>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</si>
  <si>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</si>
  <si>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</si>
  <si>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</si>
  <si>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</si>
  <si>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</si>
  <si>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</si>
  <si>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</si>
  <si>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</si>
  <si>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</si>
  <si>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</si>
  <si>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</si>
  <si>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</si>
  <si>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</si>
  <si>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</si>
  <si>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</si>
  <si>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</si>
  <si>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</si>
  <si>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</si>
  <si>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</si>
  <si>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</si>
  <si>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</si>
  <si>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</si>
  <si>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</si>
  <si>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</si>
  <si>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</si>
  <si>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</si>
  <si>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</si>
  <si>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</si>
  <si>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</si>
  <si>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</si>
  <si>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</si>
  <si>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</si>
  <si>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</si>
  <si>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</si>
  <si>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</si>
  <si>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</si>
  <si>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</si>
  <si>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</si>
  <si>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</si>
  <si>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</si>
  <si>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</si>
  <si>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</si>
  <si>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</si>
  <si>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</si>
  <si>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</si>
  <si>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</si>
  <si>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</si>
  <si>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</si>
  <si>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</si>
  <si>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</si>
  <si>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</si>
  <si>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</si>
  <si>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</si>
  <si>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</si>
  <si>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</si>
  <si>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</si>
  <si>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</si>
  <si>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</si>
  <si>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</si>
  <si>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</si>
  <si>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</si>
  <si>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</si>
  <si>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</si>
  <si>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</si>
  <si>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</si>
  <si>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</si>
  <si>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</si>
  <si>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</si>
  <si>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</si>
  <si>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</si>
  <si>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</si>
  <si>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</si>
  <si>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</si>
  <si>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</si>
  <si>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</si>
  <si>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</si>
  <si>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</si>
  <si>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</si>
  <si>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</si>
  <si>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</si>
  <si>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</si>
  <si>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</si>
  <si>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</si>
  <si>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</si>
  <si>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</si>
  <si>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</si>
  <si>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</si>
  <si>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</si>
  <si>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</si>
  <si>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</si>
  <si>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</si>
  <si>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</si>
  <si>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</si>
  <si>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</si>
  <si>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</si>
  <si>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</si>
  <si>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</si>
  <si>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</si>
  <si>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</si>
  <si>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</si>
  <si>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</si>
  <si>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</si>
  <si>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</si>
  <si>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</si>
  <si>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</si>
  <si>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</si>
  <si>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</si>
  <si>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</si>
  <si>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</si>
  <si>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</si>
  <si>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</si>
  <si>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</si>
  <si>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</si>
  <si>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</si>
  <si>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</si>
  <si>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</si>
  <si>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</si>
  <si>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</si>
  <si>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</si>
  <si>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</si>
  <si>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</si>
  <si>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</si>
  <si>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</si>
  <si>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</si>
  <si>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</si>
  <si>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</si>
  <si>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</si>
  <si>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</si>
  <si>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</si>
  <si>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</si>
  <si>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</si>
  <si>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</si>
  <si>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</si>
  <si>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</si>
  <si>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</si>
  <si>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</si>
  <si>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</si>
  <si>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</si>
  <si>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</si>
  <si>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</si>
  <si>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</si>
  <si>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</si>
  <si>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</si>
  <si>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</si>
  <si>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</si>
  <si>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</si>
  <si>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</si>
  <si>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</si>
  <si>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</si>
  <si>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</si>
  <si>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</si>
  <si>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</si>
  <si>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</si>
  <si>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</si>
  <si>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</si>
  <si>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</si>
  <si>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</si>
  <si>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</si>
  <si>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</si>
  <si>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</si>
  <si>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</si>
  <si>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</si>
  <si>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</si>
  <si>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</si>
  <si>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</si>
  <si>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</si>
  <si>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</si>
  <si>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</si>
  <si>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</si>
  <si>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</si>
  <si>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</si>
  <si>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</si>
  <si>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</si>
  <si>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</si>
  <si>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</si>
  <si>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</si>
  <si>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</si>
  <si>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</si>
  <si>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</si>
  <si>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</si>
  <si>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</si>
  <si>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</si>
  <si>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</si>
  <si>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</si>
  <si>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</si>
  <si>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</si>
  <si>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</si>
  <si>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</si>
  <si>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</si>
  <si>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</si>
  <si>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</si>
  <si>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</si>
  <si>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</si>
  <si>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</si>
  <si>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</si>
  <si>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</si>
  <si>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</si>
  <si>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</si>
  <si>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</si>
  <si>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</si>
  <si>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</si>
  <si>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</si>
  <si>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</si>
  <si>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</si>
  <si>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</si>
  <si>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</si>
  <si>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</si>
  <si>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</si>
  <si>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</si>
  <si>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</si>
  <si>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</si>
  <si>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</si>
  <si>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</si>
  <si>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</si>
  <si>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</si>
  <si>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</si>
  <si>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</si>
  <si>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</si>
  <si>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</si>
  <si>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</si>
  <si>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</si>
  <si>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</si>
  <si>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</si>
  <si>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</si>
  <si>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</si>
  <si>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</si>
  <si>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</si>
  <si>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</si>
  <si>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</si>
  <si>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</si>
  <si>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</si>
  <si>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</si>
  <si>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</si>
  <si>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</si>
  <si>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</si>
  <si>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</si>
  <si>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</si>
  <si>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</si>
  <si>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</si>
  <si>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</si>
  <si>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</si>
  <si>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</si>
  <si>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</si>
  <si>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</si>
  <si>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</si>
  <si>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</si>
  <si>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</si>
  <si>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</si>
  <si>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</si>
  <si>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</si>
  <si>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</si>
  <si>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</si>
  <si>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</si>
  <si>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</si>
  <si>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</si>
  <si>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</si>
  <si>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</si>
  <si>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</si>
  <si>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</si>
  <si>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</si>
  <si>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</si>
  <si>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</si>
  <si>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</si>
  <si>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</si>
  <si>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</si>
  <si>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</si>
  <si>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</si>
  <si>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</si>
  <si>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</si>
  <si>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</si>
  <si>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</si>
  <si>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</si>
  <si>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</si>
  <si>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</si>
  <si>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</si>
  <si>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</si>
  <si>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</si>
  <si>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</si>
  <si>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</si>
  <si>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</si>
  <si>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</si>
  <si>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</si>
  <si>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</si>
  <si>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</si>
  <si>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</si>
  <si>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</si>
  <si>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</si>
  <si>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</si>
  <si>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</si>
  <si>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</si>
  <si>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</si>
  <si>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</si>
  <si>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</si>
  <si>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</si>
  <si>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</si>
  <si>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</si>
  <si>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</si>
  <si>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</si>
  <si>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</si>
  <si>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</si>
  <si>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</si>
  <si>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</si>
  <si>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</si>
  <si>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</si>
  <si>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</si>
  <si>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</si>
  <si>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</si>
  <si>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</si>
  <si>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</si>
  <si>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</si>
  <si>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</si>
  <si>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</si>
  <si>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</si>
  <si>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</si>
  <si>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</si>
  <si>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</si>
  <si>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</si>
  <si>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</si>
  <si>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</si>
  <si>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</si>
  <si>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</si>
  <si>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</si>
  <si>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</si>
  <si>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</si>
  <si>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</si>
  <si>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</si>
  <si>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</si>
  <si>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</si>
  <si>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</si>
  <si>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</si>
  <si>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</si>
  <si>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</si>
  <si>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</si>
  <si>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</si>
  <si>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</si>
  <si>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</si>
  <si>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</si>
  <si>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</si>
  <si>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</si>
  <si>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</si>
  <si>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</si>
  <si>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</si>
  <si>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</si>
  <si>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</si>
  <si>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</si>
  <si>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</si>
  <si>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</si>
  <si>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</si>
  <si>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</si>
  <si>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</si>
  <si>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</si>
  <si>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</si>
  <si>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</si>
  <si>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</si>
  <si>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</si>
  <si>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</si>
  <si>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</si>
  <si>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</si>
  <si>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</si>
  <si>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</si>
  <si>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</si>
  <si>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</si>
  <si>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</si>
  <si>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</si>
  <si>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</si>
  <si>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</si>
  <si>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</si>
  <si>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</si>
  <si>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</si>
  <si>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</si>
  <si>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</si>
  <si>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</si>
  <si>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</si>
  <si>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</si>
  <si>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</si>
  <si>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</si>
  <si>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</si>
  <si>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</si>
  <si>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</si>
  <si>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</si>
  <si>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</si>
  <si>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</si>
  <si>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</si>
  <si>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</si>
  <si>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</si>
  <si>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</si>
  <si>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</si>
  <si>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</si>
  <si>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</si>
  <si>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</si>
  <si>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</si>
  <si>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</si>
  <si>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</si>
  <si>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</si>
  <si>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</si>
  <si>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</si>
  <si>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</si>
  <si>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</si>
  <si>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</si>
  <si>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</si>
  <si>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</si>
  <si>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</si>
  <si>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</si>
  <si>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</si>
  <si>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</si>
  <si>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</si>
  <si>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</si>
  <si>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</si>
  <si>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</si>
  <si>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</si>
  <si>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</si>
  <si>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</si>
  <si>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</si>
  <si>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</si>
  <si>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</si>
  <si>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</si>
  <si>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</si>
  <si>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</si>
  <si>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</si>
  <si>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</si>
  <si>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</si>
  <si>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</si>
  <si>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</si>
  <si>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</si>
  <si>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</si>
  <si>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</si>
  <si>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</si>
  <si>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</si>
  <si>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</si>
  <si>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</si>
  <si>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</si>
  <si>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</si>
  <si>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</si>
  <si>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</si>
  <si>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</si>
  <si>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</si>
  <si>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</si>
  <si>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</si>
  <si>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</si>
  <si>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</si>
  <si>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</si>
  <si>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</si>
  <si>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</si>
  <si>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</si>
  <si>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</si>
  <si>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</si>
  <si>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</si>
  <si>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</si>
  <si>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</si>
  <si>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</si>
  <si>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</si>
  <si>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</si>
  <si>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</si>
  <si>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</si>
  <si>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</si>
  <si>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</si>
  <si>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</si>
  <si>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</si>
  <si>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</si>
  <si>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</si>
  <si>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</si>
  <si>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</si>
  <si>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</si>
  <si>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</si>
  <si>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</si>
  <si>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</si>
  <si>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</si>
  <si>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</si>
  <si>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</si>
  <si>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</si>
  <si>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</si>
  <si>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</si>
  <si>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</si>
  <si>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</si>
  <si>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</si>
  <si>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</si>
  <si>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</si>
  <si>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</si>
  <si>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</si>
  <si>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</si>
  <si>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</si>
  <si>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</si>
  <si>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</si>
  <si>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</si>
  <si>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</si>
  <si>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</si>
  <si>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</si>
  <si>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</si>
  <si>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</si>
  <si>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</si>
  <si>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</si>
  <si>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</si>
  <si>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</si>
  <si>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</si>
  <si>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</si>
  <si>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</si>
  <si>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</si>
  <si>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</si>
  <si>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</si>
  <si>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</si>
  <si>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</si>
  <si>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</si>
  <si>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</si>
  <si>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</si>
  <si>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</si>
  <si>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</si>
  <si>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</si>
  <si>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</si>
  <si>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</si>
  <si>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</si>
  <si>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</si>
  <si>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</si>
  <si>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</si>
  <si>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</si>
  <si>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</si>
  <si>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</si>
  <si>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</si>
  <si>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</si>
  <si>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</si>
  <si>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</si>
  <si>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</si>
  <si>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</si>
  <si>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</si>
  <si>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</si>
  <si>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</si>
  <si>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</si>
  <si>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</si>
  <si>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</si>
  <si>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</si>
  <si>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</si>
  <si>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</si>
  <si>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</si>
  <si>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</si>
  <si>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</si>
  <si>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</si>
  <si>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</si>
  <si>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</si>
  <si>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</si>
  <si>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</si>
  <si>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</si>
  <si>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</si>
  <si>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</si>
  <si>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</si>
  <si>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</si>
  <si>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</si>
  <si>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</si>
  <si>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</si>
  <si>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</si>
  <si>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</si>
  <si>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</si>
  <si>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</si>
  <si>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</si>
  <si>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</si>
  <si>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</si>
  <si>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</si>
  <si>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</si>
  <si>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</si>
  <si>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</si>
  <si>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</si>
  <si>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</si>
  <si>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</si>
  <si>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</si>
  <si>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</si>
  <si>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</si>
  <si>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</si>
  <si>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</si>
  <si>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</si>
  <si>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</si>
  <si>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</si>
  <si>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</si>
  <si>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</si>
  <si>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</si>
  <si>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</si>
  <si>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</si>
  <si>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</si>
  <si>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</si>
  <si>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</si>
  <si>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</si>
  <si>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</si>
  <si>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</si>
  <si>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</si>
  <si>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</si>
  <si>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</si>
  <si>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</si>
  <si>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</si>
  <si>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</si>
  <si>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</si>
  <si>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</si>
  <si>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</si>
  <si>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</si>
  <si>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</si>
  <si>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</si>
  <si>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</si>
  <si>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</si>
  <si>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</si>
  <si>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</si>
  <si>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</si>
  <si>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</si>
  <si>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</si>
  <si>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</si>
  <si>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</si>
  <si>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</si>
  <si>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</si>
  <si>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</si>
  <si>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</si>
  <si>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</si>
  <si>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</si>
  <si>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</si>
  <si>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</si>
  <si>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</si>
  <si>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</si>
  <si>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</si>
  <si>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</si>
  <si>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</si>
  <si>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</si>
  <si>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</si>
  <si>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</si>
  <si>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</si>
  <si>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</si>
  <si>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</si>
  <si>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</si>
  <si>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</si>
  <si>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</si>
  <si>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</si>
  <si>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</si>
  <si>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</si>
  <si>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</si>
  <si>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</si>
  <si>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</si>
  <si>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</si>
  <si>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</si>
  <si>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</si>
  <si>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</si>
  <si>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</si>
  <si>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</si>
  <si>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</si>
  <si>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</si>
  <si>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</si>
  <si>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</si>
  <si>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</si>
  <si>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</si>
  <si>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</si>
  <si>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</si>
  <si>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</si>
  <si>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</si>
  <si>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</si>
  <si>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</si>
  <si>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</si>
  <si>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</si>
  <si>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</si>
  <si>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</si>
  <si>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</si>
  <si>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</si>
  <si>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</si>
  <si>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</si>
  <si>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</si>
  <si>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</si>
  <si>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</si>
  <si>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</si>
  <si>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</si>
  <si>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</si>
  <si>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</si>
  <si>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</si>
  <si>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</si>
  <si>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</si>
  <si>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</si>
  <si>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</si>
  <si>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</si>
  <si>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</si>
  <si>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</si>
  <si>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</si>
  <si>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</si>
  <si>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</si>
  <si>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</si>
  <si>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</si>
  <si>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</si>
  <si>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</si>
  <si>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</si>
  <si>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</si>
  <si>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</si>
  <si>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</si>
  <si>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</si>
  <si>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</si>
  <si>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</si>
  <si>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</si>
  <si>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</si>
  <si>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</si>
  <si>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</si>
  <si>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</si>
  <si>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</si>
  <si>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</si>
  <si>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</si>
  <si>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</si>
  <si>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</si>
  <si>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</si>
  <si>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</si>
  <si>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</si>
  <si>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</si>
  <si>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</si>
  <si>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</si>
  <si>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</si>
  <si>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</si>
  <si>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</si>
  <si>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</si>
  <si>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</si>
  <si>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</si>
  <si>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</si>
  <si>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</si>
  <si>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</si>
  <si>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</si>
  <si>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</si>
  <si>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</si>
  <si>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</si>
  <si>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</si>
  <si>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</si>
  <si>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</si>
  <si>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</si>
  <si>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</si>
  <si>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</si>
  <si>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</si>
  <si>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</si>
  <si>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</si>
  <si>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</si>
  <si>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</si>
  <si>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</si>
  <si>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</si>
  <si>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</si>
  <si>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</si>
  <si>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</si>
  <si>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</si>
  <si>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</si>
  <si>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</si>
  <si>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</si>
  <si>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</si>
  <si>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</si>
  <si>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</si>
  <si>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</si>
  <si>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</si>
  <si>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</si>
  <si>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</si>
  <si>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</si>
  <si>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</si>
  <si>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</si>
  <si>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</si>
  <si>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</si>
  <si>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</si>
  <si>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</si>
  <si>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</si>
  <si>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</si>
  <si>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</si>
  <si>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</si>
  <si>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</si>
  <si>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</si>
  <si>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</si>
  <si>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</si>
  <si>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</si>
  <si>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</si>
  <si>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</si>
  <si>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</si>
  <si>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</si>
  <si>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</si>
  <si>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</si>
  <si>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</si>
  <si>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</si>
  <si>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</si>
  <si>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</si>
  <si>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</si>
  <si>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</si>
  <si>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</si>
  <si>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</si>
  <si>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</si>
  <si>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</si>
  <si>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</si>
  <si>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</si>
  <si>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</si>
  <si>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</si>
  <si>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</si>
  <si>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</si>
  <si>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</si>
  <si>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</si>
  <si>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</si>
  <si>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</si>
  <si>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</si>
  <si>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</si>
  <si>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</si>
  <si>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</si>
  <si>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</si>
  <si>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</si>
  <si>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</si>
  <si>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</si>
  <si>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</si>
  <si>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</si>
  <si>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</si>
  <si>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</si>
  <si>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</si>
  <si>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</si>
  <si>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</si>
  <si>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</si>
  <si>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</si>
  <si>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</si>
  <si>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</si>
  <si>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</si>
  <si>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</si>
  <si>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</si>
  <si>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</si>
  <si>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</si>
  <si>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</si>
  <si>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</si>
  <si>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</si>
  <si>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</si>
  <si>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</si>
  <si>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</si>
  <si>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</si>
  <si>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</si>
  <si>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</si>
  <si>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</si>
  <si>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</si>
  <si>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</si>
  <si>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</si>
  <si>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</si>
  <si>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</si>
  <si>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</si>
  <si>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</si>
  <si>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</si>
  <si>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</si>
  <si>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</si>
  <si>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</si>
  <si>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</si>
  <si>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</si>
  <si>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</si>
  <si>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</si>
  <si>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</si>
  <si>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</si>
  <si>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</si>
  <si>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</si>
  <si>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</si>
  <si>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</si>
  <si>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</si>
  <si>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</si>
  <si>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</si>
  <si>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</si>
  <si>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</si>
  <si>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</si>
  <si>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</si>
  <si>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</si>
  <si>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</si>
  <si>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</si>
  <si>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</si>
  <si>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</si>
  <si>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</si>
  <si>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</si>
  <si>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</si>
  <si>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</si>
  <si>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</si>
  <si>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</si>
  <si>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</si>
  <si>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</si>
  <si>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</si>
  <si>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</si>
  <si>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</si>
  <si>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</si>
  <si>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</si>
  <si>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</si>
  <si>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</si>
  <si>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</si>
  <si>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</si>
  <si>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</si>
  <si>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</si>
  <si>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</si>
  <si>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</si>
  <si>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</si>
  <si>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</si>
  <si>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</si>
  <si>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</si>
  <si>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</si>
  <si>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</si>
  <si>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</si>
  <si>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</si>
  <si>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</si>
  <si>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</si>
  <si>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</si>
  <si>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</si>
  <si>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</si>
  <si>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</si>
  <si>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</si>
  <si>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</si>
  <si>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</si>
  <si>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</si>
  <si>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</si>
  <si>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</si>
  <si>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</si>
  <si>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</si>
  <si>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</si>
  <si>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</si>
  <si>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</si>
  <si>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</si>
  <si>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</si>
  <si>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</si>
  <si>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</si>
  <si>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</si>
  <si>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</si>
  <si>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</si>
  <si>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</si>
  <si>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</si>
  <si>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</si>
  <si>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</si>
  <si>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</si>
  <si>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</si>
  <si>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</si>
  <si>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</si>
  <si>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</si>
  <si>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</si>
  <si>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</si>
  <si>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</si>
  <si>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</si>
  <si>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</si>
  <si>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</si>
  <si>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</si>
  <si>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</si>
  <si>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</si>
  <si>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</si>
  <si>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</si>
  <si>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</si>
  <si>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</si>
  <si>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</si>
  <si>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</si>
  <si>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</si>
  <si>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</si>
  <si>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</si>
  <si>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</si>
  <si>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</si>
  <si>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</si>
  <si>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</si>
  <si>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</si>
  <si>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</si>
  <si>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</si>
  <si>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</si>
  <si>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</si>
  <si>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</si>
  <si>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</si>
  <si>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</si>
  <si>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</si>
  <si>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</si>
  <si>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</si>
  <si>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</si>
  <si>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</si>
  <si>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</si>
  <si>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</si>
  <si>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</si>
  <si>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</si>
  <si>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</si>
  <si>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</si>
  <si>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</si>
  <si>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</si>
  <si>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</si>
  <si>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</si>
  <si>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</si>
  <si>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</si>
  <si>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</si>
  <si>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</si>
  <si>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</si>
  <si>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</si>
  <si>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</si>
  <si>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</si>
  <si>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</si>
  <si>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</si>
  <si>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</si>
  <si>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</si>
  <si>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</si>
  <si>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</si>
  <si>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</si>
  <si>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</si>
  <si>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</si>
  <si>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</si>
  <si>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</si>
  <si>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</si>
  <si>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</si>
  <si>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</si>
  <si>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</si>
  <si>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</si>
  <si>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</si>
  <si>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</si>
  <si>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</si>
  <si>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</si>
  <si>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</si>
  <si>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</si>
  <si>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</si>
  <si>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</si>
  <si>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</si>
  <si>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</si>
  <si>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</si>
  <si>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</si>
  <si>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</si>
  <si>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</si>
  <si>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</si>
  <si>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</si>
  <si>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</si>
  <si>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</si>
  <si>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</si>
  <si>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</si>
  <si>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</si>
  <si>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</si>
  <si>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</si>
  <si>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</si>
  <si>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</si>
  <si>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</si>
  <si>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</si>
  <si>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</si>
  <si>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</si>
  <si>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</si>
  <si>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</si>
  <si>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</si>
  <si>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</si>
  <si>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</si>
  <si>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</si>
  <si>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</si>
  <si>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</si>
  <si>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</si>
  <si>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</si>
  <si>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</si>
  <si>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</si>
  <si>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</si>
  <si>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</si>
  <si>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</si>
  <si>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</si>
  <si>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</si>
  <si>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</si>
  <si>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</si>
  <si>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</si>
  <si>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</si>
  <si>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</si>
  <si>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</si>
  <si>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</si>
  <si>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</si>
  <si>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</si>
  <si>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</si>
  <si>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</si>
  <si>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</si>
  <si>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</si>
  <si>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</si>
  <si>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</si>
  <si>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</si>
  <si>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</si>
  <si>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</si>
  <si>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</si>
  <si>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</si>
  <si>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</si>
  <si>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</si>
  <si>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</si>
  <si>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</si>
  <si>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</si>
  <si>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</si>
  <si>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</si>
  <si>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</si>
  <si>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</si>
  <si>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</si>
  <si>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</si>
  <si>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</si>
  <si>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</si>
  <si>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</si>
  <si>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</si>
  <si>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</si>
  <si>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</si>
  <si>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</si>
  <si>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</si>
  <si>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</si>
  <si>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</si>
  <si>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</si>
  <si>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</si>
  <si>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</si>
  <si>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</si>
  <si>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</si>
  <si>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</si>
  <si>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</si>
  <si>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</si>
  <si>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</si>
  <si>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</si>
  <si>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</si>
  <si>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</si>
  <si>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</si>
  <si>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</si>
  <si>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</si>
  <si>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</si>
  <si>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</si>
  <si>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</si>
  <si>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</si>
  <si>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</si>
  <si>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</si>
  <si>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</si>
  <si>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</si>
  <si>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</si>
  <si>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</si>
  <si>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</si>
  <si>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</si>
  <si>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</si>
  <si>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</si>
  <si>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</si>
  <si>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</si>
  <si>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</si>
  <si>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</si>
  <si>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</si>
  <si>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</si>
  <si>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</si>
  <si>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</si>
  <si>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</si>
  <si>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</si>
  <si>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</si>
  <si>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</si>
  <si>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</si>
  <si>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</si>
  <si>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</si>
  <si>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</si>
  <si>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</si>
  <si>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</si>
  <si>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</si>
  <si>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</si>
  <si>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</si>
  <si>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</si>
  <si>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</si>
  <si>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</si>
  <si>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</si>
  <si>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</si>
  <si>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</si>
  <si>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</si>
  <si>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</si>
  <si>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</si>
  <si>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</si>
  <si>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</si>
  <si>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</si>
  <si>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</si>
  <si>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</si>
  <si>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</si>
  <si>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</si>
  <si>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</si>
  <si>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</si>
  <si>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</si>
  <si>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</si>
  <si>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</si>
  <si>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</si>
  <si>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</si>
  <si>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</si>
  <si>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</si>
  <si>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</si>
  <si>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</si>
  <si>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</si>
  <si>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</si>
  <si>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</si>
  <si>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</si>
  <si>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</si>
  <si>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</si>
  <si>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</si>
  <si>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</si>
  <si>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</si>
  <si>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</si>
  <si>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</si>
  <si>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</si>
  <si>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</si>
  <si>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</si>
  <si>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</si>
  <si>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</si>
  <si>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</si>
  <si>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</si>
  <si>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</si>
  <si>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</si>
  <si>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</si>
  <si>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</si>
  <si>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</si>
  <si>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</si>
  <si>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</si>
  <si>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</si>
  <si>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</si>
  <si>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</si>
  <si>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</si>
  <si>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</si>
  <si>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</si>
  <si>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</si>
  <si>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</si>
  <si>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</si>
  <si>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</si>
  <si>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</si>
  <si>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</si>
  <si>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</si>
  <si>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</si>
  <si>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</si>
  <si>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</si>
  <si>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</si>
  <si>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</si>
  <si>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</si>
  <si>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</si>
  <si>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</si>
  <si>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</si>
  <si>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</si>
  <si>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</si>
  <si>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</si>
  <si>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</si>
  <si>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</si>
  <si>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</si>
  <si>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</si>
  <si>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</si>
  <si>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</si>
  <si>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</si>
  <si>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</si>
  <si>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</si>
  <si>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</si>
  <si>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</si>
  <si>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</si>
  <si>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</si>
  <si>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</si>
  <si>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</si>
  <si>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</si>
  <si>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</si>
  <si>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</si>
  <si>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</si>
  <si>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</si>
  <si>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</si>
  <si>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</si>
  <si>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</si>
  <si>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</si>
  <si>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</si>
  <si>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</si>
  <si>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</si>
  <si>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</si>
  <si>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</si>
  <si>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</si>
  <si>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</si>
  <si>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</si>
  <si>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</si>
  <si>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</si>
  <si>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</si>
  <si>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</si>
  <si>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</si>
  <si>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</si>
  <si>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</si>
  <si>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</si>
  <si>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</si>
  <si>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</si>
  <si>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</si>
  <si>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</si>
  <si>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</si>
  <si>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</si>
  <si>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</si>
  <si>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</si>
  <si>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</si>
  <si>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</si>
  <si>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</si>
  <si>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</si>
  <si>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</si>
  <si>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</si>
  <si>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</si>
  <si>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</si>
  <si>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</si>
  <si>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</si>
  <si>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</si>
  <si>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</si>
  <si>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</si>
  <si>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</si>
  <si>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</si>
  <si>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</si>
  <si>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</si>
  <si>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</si>
  <si>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</si>
  <si>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</si>
  <si>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</si>
  <si>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</si>
  <si>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</si>
  <si>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</si>
  <si>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</si>
  <si>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</si>
  <si>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</si>
  <si>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</si>
  <si>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</si>
  <si>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</si>
  <si>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</si>
  <si>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</si>
  <si>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</si>
  <si>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</si>
  <si>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</si>
  <si>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</si>
  <si>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</si>
  <si>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</si>
  <si>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</si>
  <si>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</si>
  <si>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</si>
  <si>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</si>
  <si>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</si>
  <si>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</si>
  <si>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</si>
  <si>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</si>
  <si>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</si>
  <si>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</si>
  <si>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</si>
  <si>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</si>
  <si>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</si>
  <si>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</si>
  <si>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</si>
  <si>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</si>
  <si>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</si>
  <si>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</si>
  <si>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</si>
  <si>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</si>
  <si>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</si>
  <si>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</si>
  <si>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</si>
  <si>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</si>
  <si>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</si>
  <si>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</si>
  <si>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</si>
  <si>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</si>
  <si>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</si>
  <si>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</si>
  <si>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</si>
  <si>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</si>
  <si>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</si>
  <si>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</si>
  <si>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</si>
  <si>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</si>
  <si>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</si>
  <si>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</si>
  <si>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</si>
  <si>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</si>
  <si>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</si>
  <si>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</si>
  <si>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</si>
  <si>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</si>
  <si>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</si>
  <si>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</si>
  <si>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</si>
  <si>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</si>
  <si>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</si>
  <si>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</si>
  <si>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</si>
  <si>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</si>
  <si>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</si>
  <si>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</si>
  <si>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</si>
  <si>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</si>
  <si>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</si>
  <si>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</si>
  <si>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</si>
  <si>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</si>
  <si>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</si>
  <si>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</si>
  <si>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</si>
  <si>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</si>
  <si>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</si>
  <si>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</si>
  <si>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</si>
  <si>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</si>
  <si>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</si>
  <si>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</si>
  <si>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</si>
  <si>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</si>
  <si>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</si>
  <si>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</si>
  <si>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</si>
  <si>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</si>
  <si>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</si>
  <si>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</si>
  <si>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</si>
  <si>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</si>
  <si>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</si>
  <si>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</si>
  <si>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</si>
  <si>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</si>
  <si>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</si>
  <si>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</si>
  <si>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</si>
  <si>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</si>
  <si>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</si>
  <si>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</si>
  <si>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</si>
  <si>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</si>
  <si>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</si>
  <si>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</si>
  <si>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</si>
  <si>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</si>
  <si>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</si>
  <si>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</si>
  <si>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</si>
  <si>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</si>
  <si>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</si>
  <si>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</si>
  <si>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</si>
  <si>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</si>
  <si>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</si>
  <si>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</si>
  <si>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</si>
  <si>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</si>
  <si>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</si>
  <si>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</si>
  <si>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</si>
  <si>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</si>
  <si>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</si>
  <si>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</si>
  <si>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</si>
  <si>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</si>
  <si>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</si>
  <si>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</si>
  <si>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</si>
  <si>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</si>
  <si>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</si>
  <si>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</si>
  <si>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</si>
  <si>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</si>
  <si>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</si>
  <si>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</si>
  <si>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</si>
  <si>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</si>
  <si>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</si>
  <si>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</si>
  <si>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</si>
  <si>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</si>
  <si>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</si>
  <si>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</si>
  <si>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</si>
  <si>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</si>
  <si>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</si>
  <si>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</si>
  <si>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</si>
  <si>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</si>
  <si>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</si>
  <si>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</si>
  <si>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</si>
  <si>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</si>
  <si>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</si>
  <si>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</si>
  <si>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</si>
  <si>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</si>
  <si>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</si>
  <si>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</si>
  <si>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</si>
  <si>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</si>
  <si>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</si>
  <si>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</si>
  <si>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</si>
  <si>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</si>
  <si>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</si>
  <si>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</si>
  <si>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</si>
  <si>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</si>
  <si>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</si>
  <si>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</si>
  <si>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</si>
  <si>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</si>
  <si>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</si>
  <si>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</si>
  <si>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</si>
  <si>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</si>
  <si>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</si>
  <si>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</si>
  <si>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</si>
  <si>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</si>
  <si>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</si>
  <si>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</si>
  <si>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</si>
  <si>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</si>
  <si>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</si>
  <si>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</si>
  <si>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</si>
  <si>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</si>
  <si>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</si>
  <si>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</si>
  <si>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</si>
  <si>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</si>
  <si>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</si>
  <si>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</si>
  <si>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</si>
  <si>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</si>
  <si>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</si>
  <si>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</si>
  <si>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</si>
  <si>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</si>
  <si>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</si>
  <si>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</si>
  <si>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</si>
  <si>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</si>
  <si>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</si>
  <si>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</si>
  <si>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</si>
  <si>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</si>
  <si>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</si>
  <si>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</si>
  <si>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</si>
  <si>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</si>
  <si>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</si>
  <si>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</si>
  <si>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</si>
  <si>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</si>
  <si>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</si>
  <si>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</si>
  <si>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</si>
  <si>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</si>
  <si>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</si>
  <si>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</si>
  <si>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</si>
  <si>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</si>
  <si>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</si>
  <si>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</si>
  <si>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</si>
  <si>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</si>
  <si>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</si>
  <si>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</si>
  <si>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</si>
  <si>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</si>
  <si>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</si>
  <si>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</si>
  <si>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</si>
  <si>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</si>
  <si>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</si>
  <si>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</si>
  <si>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</si>
  <si>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</si>
  <si>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</si>
  <si>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</si>
  <si>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</si>
  <si>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</si>
  <si>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</si>
  <si>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</si>
  <si>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</si>
  <si>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</si>
  <si>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</si>
  <si>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</si>
  <si>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</si>
  <si>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</si>
  <si>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</si>
  <si>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</si>
  <si>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</si>
  <si>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</si>
  <si>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</si>
  <si>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</si>
  <si>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</si>
  <si>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</si>
  <si>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</si>
  <si>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</si>
  <si>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</si>
  <si>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</si>
  <si>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</si>
  <si>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</si>
  <si>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</si>
  <si>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</si>
  <si>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</si>
  <si>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</si>
  <si>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</si>
  <si>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</si>
  <si>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</si>
  <si>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</si>
  <si>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</si>
  <si>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</si>
  <si>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</si>
  <si>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</si>
  <si>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</si>
  <si>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</si>
  <si>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</si>
  <si>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</si>
  <si>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</si>
  <si>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</si>
  <si>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</si>
  <si>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</si>
  <si>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</si>
  <si>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</si>
  <si>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</si>
  <si>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</si>
  <si>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</si>
  <si>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</si>
  <si>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</si>
  <si>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</si>
  <si>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</si>
  <si>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</si>
  <si>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</si>
  <si>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</si>
  <si>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</si>
  <si>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</si>
  <si>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</si>
  <si>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</si>
  <si>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</si>
  <si>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</si>
  <si>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</si>
  <si>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</si>
  <si>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</si>
  <si>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</si>
  <si>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</si>
  <si>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</si>
  <si>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</si>
  <si>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</si>
  <si>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</si>
  <si>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</si>
  <si>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</si>
  <si>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</si>
  <si>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</si>
  <si>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</si>
  <si>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</si>
  <si>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</si>
  <si>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</si>
  <si>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</si>
  <si>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</si>
  <si>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</si>
  <si>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</si>
  <si>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</si>
  <si>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</si>
  <si>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</si>
  <si>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</si>
  <si>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</si>
  <si>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</si>
  <si>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</si>
  <si>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</si>
  <si>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</si>
  <si>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</si>
  <si>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</si>
  <si>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</si>
  <si>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</si>
  <si>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</si>
  <si>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</si>
  <si>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</si>
  <si>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</si>
  <si>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</si>
  <si>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</si>
  <si>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</si>
  <si>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</si>
  <si>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</si>
  <si>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</si>
  <si>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</si>
  <si>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</si>
  <si>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</si>
  <si>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</si>
  <si>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</si>
  <si>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</si>
  <si>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</si>
  <si>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</si>
  <si>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</si>
  <si>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</si>
  <si>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</si>
  <si>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</si>
  <si>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</si>
  <si>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</si>
  <si>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</si>
  <si>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</si>
  <si>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</si>
  <si>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</si>
  <si>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</si>
  <si>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</si>
  <si>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</si>
  <si>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</si>
  <si>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</si>
  <si>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</si>
  <si>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</si>
  <si>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</si>
  <si>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</si>
  <si>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</si>
  <si>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</si>
  <si>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</si>
  <si>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</si>
  <si>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</si>
  <si>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</si>
  <si>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</si>
  <si>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</si>
  <si>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</si>
  <si>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</si>
  <si>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</si>
  <si>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</si>
  <si>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</si>
  <si>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</si>
  <si>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</si>
  <si>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</si>
  <si>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</si>
  <si>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</si>
  <si>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</si>
  <si>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</si>
  <si>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</si>
  <si>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</si>
  <si>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</si>
  <si>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</si>
  <si>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</si>
  <si>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</si>
  <si>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</si>
  <si>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</si>
  <si>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</si>
  <si>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</si>
  <si>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</si>
  <si>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</si>
  <si>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</si>
  <si>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</si>
  <si>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</si>
  <si>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</si>
  <si>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</si>
  <si>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</si>
  <si>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</si>
  <si>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</si>
  <si>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</si>
  <si>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</si>
  <si>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</si>
  <si>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</si>
  <si>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</si>
  <si>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</si>
  <si>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</si>
  <si>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</si>
  <si>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</si>
  <si>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</si>
  <si>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</si>
  <si>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</si>
  <si>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</si>
  <si>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</si>
  <si>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</si>
  <si>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</si>
  <si>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</si>
  <si>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</si>
  <si>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</si>
  <si>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</si>
  <si>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</si>
  <si>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</si>
  <si>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</si>
  <si>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</si>
  <si>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</si>
  <si>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</si>
  <si>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</si>
  <si>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</si>
  <si>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</si>
  <si>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</si>
  <si>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</si>
  <si>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</si>
  <si>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</si>
  <si>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</si>
  <si>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</si>
  <si>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</si>
  <si>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</si>
  <si>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</si>
  <si>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</si>
  <si>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</si>
  <si>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</si>
  <si>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</si>
  <si>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</si>
  <si>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</si>
  <si>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</si>
  <si>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</si>
  <si>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</si>
  <si>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</si>
  <si>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</si>
  <si>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</si>
  <si>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</si>
  <si>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</si>
  <si>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</si>
  <si>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</si>
  <si>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</si>
  <si>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</si>
  <si>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</si>
  <si>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</si>
  <si>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</si>
  <si>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</si>
  <si>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</si>
  <si>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</si>
  <si>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</si>
  <si>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</si>
  <si>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</si>
  <si>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</si>
  <si>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</si>
  <si>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</si>
  <si>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</si>
  <si>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</si>
  <si>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</si>
  <si>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</si>
  <si>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</si>
  <si>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</si>
  <si>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</si>
  <si>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</si>
  <si>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</si>
  <si>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</si>
  <si>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</si>
  <si>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</si>
  <si>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</si>
  <si>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</si>
  <si>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</si>
  <si>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</si>
  <si>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</si>
  <si>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</si>
  <si>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</si>
  <si>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</si>
  <si>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</si>
  <si>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</si>
  <si>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</si>
  <si>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</si>
  <si>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</si>
  <si>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</si>
  <si>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</si>
  <si>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</si>
  <si>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</si>
  <si>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</si>
  <si>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</si>
  <si>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</si>
  <si>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</si>
  <si>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</si>
  <si>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</si>
  <si>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</si>
  <si>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</si>
  <si>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</si>
  <si>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</si>
  <si>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</si>
  <si>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</si>
  <si>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</si>
  <si>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</si>
  <si>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</si>
  <si>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</si>
  <si>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</si>
  <si>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</si>
  <si>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</si>
  <si>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</si>
  <si>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</si>
  <si>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</si>
  <si>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</si>
  <si>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</si>
  <si>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</si>
  <si>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</si>
  <si>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</si>
  <si>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</si>
  <si>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</si>
  <si>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</si>
  <si>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</si>
  <si>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</si>
  <si>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</si>
  <si>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</si>
  <si>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</si>
  <si>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</si>
  <si>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</si>
  <si>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</si>
  <si>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</si>
  <si>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</si>
  <si>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</si>
  <si>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</si>
  <si>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</si>
  <si>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</si>
  <si>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</si>
  <si>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</si>
  <si>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</si>
  <si>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</si>
  <si>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</si>
  <si>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</si>
  <si>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</si>
  <si>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</si>
  <si>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</si>
  <si>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</si>
  <si>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</si>
  <si>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</si>
  <si>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</si>
  <si>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</si>
  <si>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</si>
  <si>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</si>
  <si>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</si>
  <si>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</si>
  <si>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</si>
  <si>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</si>
  <si>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</si>
  <si>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</si>
  <si>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</si>
  <si>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</si>
  <si>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</si>
  <si>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</si>
  <si>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</si>
  <si>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</si>
  <si>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</si>
  <si>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</si>
  <si>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</si>
  <si>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</si>
  <si>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</si>
  <si>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</si>
  <si>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</si>
  <si>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</si>
  <si>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</si>
  <si>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</si>
  <si>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</si>
  <si>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</si>
  <si>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</si>
  <si>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</si>
  <si>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</si>
  <si>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</si>
  <si>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</si>
  <si>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</si>
  <si>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</si>
  <si>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</si>
  <si>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</si>
  <si>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</si>
  <si>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</si>
  <si>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</si>
  <si>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</si>
  <si>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</si>
  <si>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</si>
  <si>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</si>
  <si>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</si>
  <si>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</si>
  <si>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</si>
  <si>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</si>
  <si>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</si>
  <si>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</si>
  <si>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</si>
  <si>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</si>
  <si>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</si>
  <si>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</si>
  <si>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</si>
  <si>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</si>
  <si>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</si>
  <si>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</si>
  <si>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</si>
  <si>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</si>
  <si>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</si>
  <si>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</si>
  <si>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</si>
  <si>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</si>
  <si>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</si>
  <si>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</si>
  <si>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</si>
  <si>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</si>
  <si>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</si>
  <si>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</si>
  <si>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</si>
  <si>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</si>
  <si>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</si>
  <si>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</si>
  <si>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</si>
  <si>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</si>
  <si>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</si>
  <si>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</si>
  <si>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</si>
  <si>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</si>
  <si>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</si>
  <si>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</si>
  <si>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</si>
  <si>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</si>
  <si>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</si>
  <si>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</si>
  <si>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</si>
  <si>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</si>
  <si>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</si>
  <si>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</si>
  <si>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</si>
  <si>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</si>
  <si>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</si>
  <si>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</si>
  <si>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</si>
  <si>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</si>
  <si>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</si>
  <si>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</si>
  <si>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</si>
  <si>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</si>
  <si>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</si>
  <si>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</si>
  <si>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</si>
  <si>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</si>
  <si>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</si>
  <si>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</si>
  <si>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</si>
  <si>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</si>
  <si>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</si>
  <si>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</si>
  <si>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</si>
  <si>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</si>
  <si>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</si>
  <si>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</si>
  <si>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</si>
  <si>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</si>
  <si>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</si>
  <si>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</si>
  <si>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</si>
  <si>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</si>
  <si>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</si>
  <si>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</si>
  <si>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</si>
  <si>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</si>
  <si>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</si>
  <si>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</si>
  <si>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</si>
  <si>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</si>
  <si>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</si>
  <si>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</si>
  <si>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</si>
  <si>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</si>
  <si>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</si>
  <si>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</si>
  <si>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</si>
  <si>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</si>
  <si>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</si>
  <si>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</si>
  <si>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</si>
  <si>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</si>
  <si>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</si>
  <si>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</si>
  <si>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</si>
  <si>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</si>
  <si>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</si>
  <si>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</si>
  <si>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</si>
  <si>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</si>
  <si>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</si>
  <si>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</si>
  <si>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</si>
  <si>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</si>
  <si>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</si>
  <si>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</si>
  <si>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</si>
  <si>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</si>
  <si>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</si>
  <si>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</si>
  <si>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</si>
  <si>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</si>
  <si>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</si>
  <si>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</si>
  <si>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</si>
  <si>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</si>
  <si>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</si>
  <si>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</si>
  <si>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</si>
  <si>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</si>
  <si>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</si>
  <si>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</si>
  <si>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</si>
  <si>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</si>
  <si>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</si>
  <si>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</si>
  <si>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</si>
  <si>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</si>
  <si>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</si>
  <si>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</si>
  <si>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</si>
  <si>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</si>
  <si>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</si>
  <si>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</si>
  <si>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</si>
  <si>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</si>
  <si>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</si>
  <si>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</si>
  <si>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</si>
  <si>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</si>
  <si>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</si>
  <si>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</si>
  <si>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</si>
  <si>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</si>
  <si>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</si>
  <si>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</si>
  <si>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</si>
  <si>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</si>
  <si>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</si>
  <si>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</si>
  <si>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</si>
  <si>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</si>
  <si>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</si>
  <si>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</si>
  <si>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</si>
  <si>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</si>
  <si>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</si>
  <si>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</si>
  <si>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</si>
  <si>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</si>
  <si>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</si>
  <si>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</si>
  <si>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</si>
  <si>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</si>
  <si>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</si>
  <si>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</si>
  <si>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</si>
  <si>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</si>
  <si>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</si>
  <si>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</si>
  <si>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</si>
  <si>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</si>
  <si>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</si>
  <si>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</si>
  <si>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</si>
  <si>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</si>
  <si>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</si>
  <si>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</si>
  <si>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</si>
  <si>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</si>
  <si>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</si>
  <si>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</si>
  <si>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</si>
  <si>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</si>
  <si>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</si>
  <si>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</si>
  <si>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</si>
  <si>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</si>
  <si>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</si>
  <si>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</si>
  <si>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</si>
  <si>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</si>
  <si>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</si>
  <si>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</si>
  <si>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</si>
  <si>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</si>
  <si>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</si>
  <si>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</si>
  <si>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</si>
  <si>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</si>
  <si>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</si>
  <si>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</si>
  <si>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</si>
  <si>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</si>
  <si>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</si>
  <si>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</si>
  <si>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</si>
  <si>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</si>
  <si>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</si>
  <si>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</si>
  <si>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</si>
  <si>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</si>
  <si>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</si>
  <si>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</si>
  <si>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</si>
  <si>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</si>
  <si>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</si>
  <si>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</si>
  <si>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</si>
  <si>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</si>
  <si>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</si>
  <si>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</si>
  <si>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</si>
  <si>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</si>
  <si>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</si>
  <si>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</si>
  <si>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</si>
  <si>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</si>
  <si>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</si>
  <si>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</si>
  <si>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</si>
  <si>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</si>
  <si>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</si>
  <si>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</si>
  <si>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</si>
  <si>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</si>
  <si>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</si>
  <si>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</si>
  <si>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</si>
  <si>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</si>
  <si>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</si>
  <si>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</si>
  <si>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</si>
  <si>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</si>
  <si>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</si>
  <si>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</si>
  <si>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</si>
  <si>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</si>
  <si>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</si>
  <si>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</si>
  <si>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</si>
  <si>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</si>
  <si>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</si>
  <si>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</si>
  <si>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</si>
  <si>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</si>
  <si>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</si>
  <si>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</si>
  <si>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</si>
  <si>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</si>
  <si>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</si>
  <si>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</si>
  <si>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</si>
  <si>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</si>
  <si>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</si>
  <si>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</si>
  <si>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</si>
  <si>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</si>
  <si>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</si>
  <si>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</si>
  <si>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</si>
  <si>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</si>
  <si>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</si>
  <si>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</si>
  <si>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</si>
  <si>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</si>
  <si>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</si>
  <si>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</si>
  <si>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</si>
  <si>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</si>
  <si>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</si>
  <si>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</si>
  <si>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</si>
  <si>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</si>
  <si>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</si>
  <si>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</si>
  <si>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</si>
  <si>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</si>
  <si>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</si>
  <si>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</si>
  <si>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</si>
  <si>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</si>
  <si>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</si>
  <si>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</si>
  <si>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</si>
  <si>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</si>
  <si>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</si>
  <si>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</si>
  <si>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</si>
  <si>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</si>
  <si>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</si>
  <si>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</si>
  <si>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</si>
  <si>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</si>
  <si>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</si>
  <si>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</si>
  <si>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</si>
  <si>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</si>
  <si>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</si>
  <si>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</si>
  <si>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</si>
  <si>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</si>
  <si>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</si>
  <si>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</si>
  <si>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</si>
  <si>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</si>
  <si>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</si>
  <si>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</si>
  <si>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</si>
  <si>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</si>
  <si>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</si>
  <si>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</si>
  <si>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</si>
  <si>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</si>
  <si>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</si>
  <si>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</si>
  <si>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</si>
  <si>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</si>
  <si>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</si>
  <si>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</si>
  <si>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</si>
  <si>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</si>
  <si>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</si>
  <si>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</si>
  <si>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</si>
  <si>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</si>
  <si>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</si>
  <si>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</si>
  <si>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</si>
  <si>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</si>
  <si>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</si>
  <si>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</si>
  <si>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</si>
  <si>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</si>
  <si>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</si>
  <si>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</si>
  <si>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</si>
  <si>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</si>
  <si>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</si>
  <si>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</si>
  <si>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</si>
  <si>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</si>
  <si>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</si>
  <si>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</si>
  <si>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</si>
  <si>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</si>
  <si>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</si>
  <si>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</si>
  <si>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</si>
  <si>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</si>
  <si>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</si>
  <si>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</si>
  <si>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</si>
  <si>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</si>
  <si>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</si>
  <si>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</si>
  <si>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</si>
  <si>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</si>
  <si>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</si>
  <si>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</si>
  <si>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</si>
  <si>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</si>
  <si>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</si>
  <si>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</si>
  <si>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</si>
  <si>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</si>
  <si>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</si>
  <si>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</si>
  <si>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</si>
  <si>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</si>
  <si>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</si>
  <si>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</si>
  <si>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</si>
  <si>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</si>
  <si>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</si>
  <si>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</si>
  <si>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</si>
  <si>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</si>
  <si>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</si>
  <si>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</si>
  <si>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</si>
  <si>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</si>
  <si>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</si>
  <si>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</si>
  <si>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</si>
  <si>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</si>
  <si>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</si>
  <si>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</si>
  <si>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</si>
  <si>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</si>
  <si>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</si>
  <si>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</si>
  <si>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</si>
  <si>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</si>
  <si>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</si>
  <si>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</si>
  <si>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</si>
  <si>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</si>
  <si>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</si>
  <si>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</si>
  <si>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</si>
  <si>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</si>
  <si>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</si>
  <si>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</si>
  <si>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</si>
  <si>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</si>
  <si>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</si>
  <si>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</si>
  <si>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</si>
  <si>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</si>
  <si>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</si>
  <si>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</si>
  <si>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</si>
  <si>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</si>
  <si>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</si>
  <si>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</si>
  <si>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</si>
  <si>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</si>
  <si>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</si>
  <si>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</si>
  <si>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</si>
  <si>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</si>
  <si>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</si>
  <si>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</si>
  <si>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</si>
  <si>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</si>
  <si>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</si>
  <si>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</si>
  <si>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</si>
  <si>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</si>
  <si>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</si>
  <si>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</si>
  <si>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</si>
  <si>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</si>
  <si>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</si>
  <si>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</si>
  <si>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</si>
  <si>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</si>
  <si>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</si>
  <si>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</si>
  <si>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</si>
  <si>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</si>
  <si>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</si>
  <si>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</si>
  <si>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</si>
  <si>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</si>
  <si>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</si>
  <si>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</si>
  <si>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</si>
  <si>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</si>
  <si>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</si>
  <si>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</si>
  <si>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</si>
  <si>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</si>
  <si>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</si>
  <si>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</si>
  <si>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</si>
  <si>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</si>
  <si>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</si>
  <si>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</si>
  <si>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</si>
  <si>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</si>
  <si>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</si>
  <si>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</si>
  <si>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</si>
  <si>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</si>
  <si>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</si>
  <si>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</si>
  <si>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</si>
  <si>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</si>
  <si>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</si>
  <si>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</si>
  <si>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</si>
  <si>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</si>
  <si>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</si>
  <si>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</si>
  <si>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</si>
  <si>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</si>
  <si>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</si>
  <si>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</si>
  <si>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</si>
  <si>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</si>
  <si>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</si>
  <si>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</si>
  <si>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</si>
  <si>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</si>
  <si>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</si>
  <si>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</si>
  <si>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</si>
  <si>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</si>
  <si>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</si>
  <si>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</si>
  <si>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</si>
  <si>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</si>
  <si>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</si>
  <si>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</si>
  <si>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</si>
  <si>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</si>
  <si>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</si>
  <si>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</si>
  <si>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</si>
  <si>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</si>
  <si>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</si>
  <si>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</si>
  <si>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</si>
  <si>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</si>
  <si>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</si>
  <si>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</si>
  <si>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</si>
  <si>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</si>
  <si>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</si>
  <si>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</si>
  <si>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</si>
  <si>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</si>
  <si>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</si>
  <si>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</si>
  <si>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</si>
  <si>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</si>
  <si>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</si>
  <si>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</si>
  <si>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</si>
  <si>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</si>
  <si>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</si>
  <si>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</si>
  <si>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</si>
  <si>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</si>
  <si>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</si>
  <si>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</si>
  <si>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</si>
  <si>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</si>
  <si>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</si>
  <si>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</si>
  <si>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</si>
  <si>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</si>
  <si>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</si>
  <si>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</si>
  <si>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</si>
  <si>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</si>
  <si>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</si>
  <si>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</si>
  <si>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</si>
  <si>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</si>
  <si>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</si>
  <si>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</si>
  <si>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</si>
  <si>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</si>
  <si>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</si>
  <si>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</si>
  <si>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</si>
  <si>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</si>
  <si>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</si>
  <si>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</si>
  <si>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</si>
  <si>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</si>
  <si>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</si>
  <si>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</si>
  <si>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</si>
  <si>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</si>
  <si>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</si>
  <si>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</si>
  <si>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</si>
  <si>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</si>
  <si>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</si>
  <si>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</si>
  <si>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</si>
  <si>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</si>
  <si>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</si>
  <si>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</si>
  <si>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</si>
  <si>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</si>
  <si>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</si>
  <si>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</si>
  <si>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</si>
  <si>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</si>
  <si>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</si>
  <si>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</si>
  <si>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</si>
  <si>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</si>
  <si>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</si>
  <si>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</si>
  <si>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</si>
  <si>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</si>
  <si>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</si>
  <si>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</si>
  <si>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</si>
  <si>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</si>
  <si>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</si>
  <si>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</si>
  <si>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</si>
  <si>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</si>
  <si>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</si>
  <si>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</si>
  <si>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</si>
  <si>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</si>
  <si>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</si>
  <si>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</si>
  <si>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</si>
  <si>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</si>
  <si>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</si>
  <si>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</si>
  <si>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</si>
  <si>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</si>
  <si>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</si>
  <si>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</si>
  <si>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</si>
  <si>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</si>
  <si>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</si>
  <si>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</si>
  <si>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</si>
  <si>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</si>
  <si>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</si>
  <si>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</si>
  <si>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</si>
  <si>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</si>
  <si>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</si>
  <si>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</si>
  <si>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</si>
  <si>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</si>
  <si>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</si>
  <si>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</si>
  <si>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</si>
  <si>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</si>
  <si>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</si>
  <si>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</si>
  <si>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</si>
  <si>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</si>
  <si>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</si>
  <si>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</si>
  <si>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</si>
  <si>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</si>
  <si>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</si>
  <si>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</si>
  <si>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</si>
  <si>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</si>
  <si>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</si>
  <si>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</si>
  <si>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</si>
  <si>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</si>
  <si>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</si>
  <si>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</si>
  <si>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</si>
  <si>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</si>
  <si>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</si>
  <si>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</si>
  <si>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</si>
  <si>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</si>
  <si>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</si>
  <si>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</si>
  <si>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</si>
  <si>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</si>
  <si>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</si>
  <si>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</si>
  <si>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</si>
  <si>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</si>
  <si>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</si>
  <si>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</si>
  <si>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</si>
  <si>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</si>
  <si>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</si>
  <si>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</si>
  <si>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</si>
  <si>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</si>
  <si>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</si>
  <si>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</si>
  <si>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</si>
  <si>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</si>
  <si>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</si>
  <si>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</si>
  <si>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</si>
  <si>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</si>
  <si>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</si>
  <si>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</si>
  <si>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</si>
  <si>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</si>
  <si>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</si>
  <si>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</si>
  <si>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</si>
  <si>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</si>
  <si>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</si>
  <si>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</si>
  <si>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</si>
  <si>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</si>
  <si>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</si>
  <si>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</si>
  <si>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</si>
  <si>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</si>
  <si>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</si>
  <si>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</si>
  <si>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</si>
  <si>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</si>
  <si>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</si>
  <si>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</si>
  <si>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</si>
  <si>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</si>
  <si>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</si>
  <si>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</si>
  <si>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</si>
  <si>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</si>
  <si>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</si>
  <si>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</si>
  <si>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</si>
  <si>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</si>
  <si>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</si>
  <si>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</si>
  <si>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</si>
  <si>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</si>
  <si>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</si>
  <si>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</si>
  <si>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</si>
  <si>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</si>
  <si>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</si>
  <si>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</si>
  <si>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</si>
  <si>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</si>
  <si>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</si>
  <si>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</si>
  <si>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</si>
  <si>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</si>
  <si>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</si>
  <si>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</si>
  <si>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</si>
  <si>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</si>
  <si>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</si>
  <si>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</si>
  <si>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</si>
  <si>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</si>
  <si>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</si>
  <si>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</si>
  <si>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</si>
  <si>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</si>
  <si>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</si>
  <si>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</si>
  <si>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</si>
  <si>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</si>
  <si>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</si>
  <si>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</si>
  <si>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</si>
  <si>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</si>
  <si>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</si>
  <si>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</si>
  <si>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</si>
  <si>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</si>
  <si>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</si>
  <si>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</si>
  <si>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</si>
  <si>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</si>
  <si>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</si>
  <si>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</si>
  <si>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</si>
  <si>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</si>
  <si>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</si>
  <si>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</si>
  <si>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</si>
  <si>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</si>
  <si>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</si>
  <si>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</si>
  <si>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</si>
  <si>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</si>
  <si>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</si>
  <si>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</si>
  <si>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</si>
  <si>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</si>
  <si>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</si>
  <si>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</si>
  <si>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</si>
  <si>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</si>
  <si>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</si>
  <si>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</si>
  <si>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</si>
  <si>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</si>
  <si>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</si>
  <si>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</si>
  <si>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</si>
  <si>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</si>
  <si>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</si>
  <si>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</si>
  <si>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</si>
  <si>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</si>
  <si>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</si>
  <si>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</si>
  <si>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</si>
  <si>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</si>
  <si>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</si>
  <si>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</si>
  <si>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</si>
  <si>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</si>
  <si>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</si>
  <si>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</si>
  <si>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</si>
  <si>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</si>
  <si>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</si>
  <si>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</si>
  <si>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</si>
  <si>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</si>
  <si>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</si>
  <si>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</si>
  <si>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</si>
  <si>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</si>
  <si>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</si>
  <si>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</si>
  <si>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</si>
  <si>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</si>
  <si>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</si>
  <si>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</si>
  <si>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</si>
  <si>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</si>
  <si>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</si>
  <si>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</si>
  <si>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</si>
  <si>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</si>
  <si>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</si>
  <si>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</si>
  <si>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</si>
  <si>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</si>
  <si>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</si>
  <si>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</si>
  <si>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</si>
  <si>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</si>
  <si>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</si>
  <si>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</si>
  <si>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</si>
  <si>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</si>
  <si>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</si>
  <si>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</si>
  <si>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</si>
  <si>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</si>
  <si>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</si>
  <si>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</si>
  <si>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</si>
  <si>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</si>
  <si>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</si>
  <si>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</si>
  <si>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</si>
  <si>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</si>
  <si>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</si>
  <si>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</si>
  <si>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</si>
  <si>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</si>
  <si>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</si>
  <si>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</si>
  <si>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</si>
  <si>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</si>
  <si>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</si>
  <si>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</si>
  <si>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</si>
  <si>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</si>
  <si>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</si>
  <si>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</si>
  <si>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</si>
  <si>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</si>
  <si>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</si>
  <si>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</si>
  <si>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</si>
  <si>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</si>
  <si>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</si>
  <si>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</si>
  <si>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</si>
  <si>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</si>
  <si>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</si>
  <si>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</si>
  <si>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</si>
  <si>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</si>
  <si>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</si>
  <si>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</si>
  <si>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</si>
  <si>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</si>
  <si>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</si>
  <si>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</si>
  <si>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</si>
  <si>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</si>
  <si>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</si>
  <si>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</si>
  <si>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</si>
  <si>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</si>
  <si>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</si>
  <si>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</si>
  <si>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</si>
  <si>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</si>
  <si>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</si>
  <si>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</si>
  <si>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</si>
  <si>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</si>
  <si>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</si>
  <si>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</si>
  <si>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</si>
  <si>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</si>
  <si>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</si>
  <si>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</si>
  <si>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</si>
  <si>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</si>
  <si>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</si>
  <si>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</si>
  <si>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</si>
  <si>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</si>
  <si>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</si>
  <si>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</si>
  <si>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</si>
  <si>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</si>
  <si>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</si>
  <si>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</si>
  <si>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</si>
  <si>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</si>
  <si>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</si>
  <si>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</si>
  <si>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</si>
  <si>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</si>
  <si>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</si>
  <si>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</si>
  <si>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</si>
  <si>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</si>
  <si>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</si>
  <si>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</si>
  <si>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</si>
  <si>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</si>
  <si>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</si>
  <si>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</si>
  <si>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</si>
  <si>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</si>
  <si>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</si>
  <si>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</si>
  <si>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</si>
  <si>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</si>
  <si>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</si>
  <si>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</si>
  <si>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</si>
  <si>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</si>
  <si>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</si>
  <si>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</si>
  <si>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</si>
  <si>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</si>
  <si>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</si>
  <si>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</si>
  <si>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</si>
  <si>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</si>
  <si>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</si>
  <si>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</si>
  <si>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</si>
  <si>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</si>
  <si>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</si>
  <si>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</si>
  <si>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</si>
  <si>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</si>
  <si>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</si>
  <si>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</si>
  <si>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</si>
  <si>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</si>
  <si>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</si>
  <si>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</si>
  <si>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</si>
  <si>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</si>
  <si>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</si>
  <si>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</si>
  <si>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</si>
  <si>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</si>
  <si>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</si>
  <si>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</si>
  <si>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</si>
  <si>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</si>
  <si>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</si>
  <si>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</si>
  <si>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</si>
  <si>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</si>
  <si>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</si>
  <si>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</si>
  <si>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</si>
  <si>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</si>
  <si>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</si>
  <si>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</si>
  <si>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</si>
  <si>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</si>
  <si>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</si>
  <si>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</si>
  <si>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</si>
  <si>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</si>
  <si>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</si>
  <si>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</si>
  <si>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</si>
  <si>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</si>
  <si>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</si>
  <si>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</si>
  <si>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</si>
  <si>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</si>
  <si>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</si>
  <si>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</si>
  <si>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</si>
  <si>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</si>
  <si>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</si>
  <si>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</si>
  <si>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</si>
  <si>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</si>
  <si>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</si>
  <si>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</si>
  <si>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</si>
  <si>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</si>
  <si>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</si>
  <si>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</si>
  <si>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</si>
  <si>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</si>
  <si>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</si>
  <si>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</si>
  <si>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</si>
  <si>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</si>
  <si>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</si>
  <si>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</si>
  <si>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</si>
  <si>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</si>
  <si>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</si>
  <si>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</si>
  <si>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</si>
  <si>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</si>
  <si>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</si>
  <si>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</si>
  <si>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</si>
  <si>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</si>
  <si>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</si>
  <si>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</si>
  <si>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</si>
  <si>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</si>
  <si>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</si>
  <si>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</si>
  <si>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</si>
  <si>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</si>
  <si>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</si>
  <si>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</si>
  <si>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</si>
  <si>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</si>
  <si>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</si>
  <si>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</si>
  <si>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</si>
  <si>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</si>
  <si>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</si>
  <si>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</si>
  <si>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</si>
  <si>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</si>
  <si>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</si>
  <si>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</si>
  <si>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</si>
  <si>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</si>
  <si>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</si>
  <si>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</si>
  <si>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</si>
  <si>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</si>
  <si>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</si>
  <si>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</si>
  <si>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</si>
  <si>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</si>
  <si>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</si>
  <si>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</si>
  <si>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</si>
  <si>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</si>
  <si>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</si>
  <si>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</si>
  <si>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</si>
  <si>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</si>
  <si>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</si>
  <si>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</si>
  <si>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</si>
  <si>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</si>
  <si>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</si>
  <si>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</si>
  <si>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</si>
  <si>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</si>
  <si>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</si>
  <si>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</si>
  <si>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</si>
  <si>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</si>
  <si>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</si>
  <si>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</si>
  <si>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</si>
  <si>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</si>
  <si>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</si>
  <si>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</si>
  <si>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</si>
  <si>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</si>
  <si>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</si>
  <si>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</si>
  <si>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</si>
  <si>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</si>
  <si>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</si>
  <si>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</si>
  <si>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</si>
  <si>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</si>
  <si>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</si>
  <si>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</si>
  <si>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</si>
  <si>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</si>
  <si>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</si>
  <si>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</si>
  <si>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</si>
  <si>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</si>
  <si>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</si>
  <si>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</si>
  <si>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</si>
  <si>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</si>
  <si>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</si>
  <si>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</si>
  <si>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</si>
  <si>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</si>
  <si>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</si>
  <si>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</si>
  <si>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</si>
  <si>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</si>
  <si>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</si>
  <si>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</si>
  <si>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</si>
  <si>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</si>
  <si>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</si>
  <si>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</si>
  <si>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</si>
  <si>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</si>
  <si>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</si>
  <si>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</si>
  <si>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</si>
  <si>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</si>
  <si>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</si>
  <si>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</si>
  <si>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</si>
  <si>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</si>
  <si>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</si>
  <si>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</si>
  <si>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</si>
  <si>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</si>
  <si>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</si>
  <si>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</si>
  <si>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</si>
  <si>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</si>
  <si>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</si>
  <si>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</si>
  <si>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</si>
  <si>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</si>
  <si>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</si>
  <si>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</si>
  <si>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</si>
  <si>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</si>
  <si>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</si>
  <si>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</si>
  <si>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</si>
  <si>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</si>
  <si>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</si>
  <si>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</si>
  <si>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</si>
  <si>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</si>
  <si>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</si>
  <si>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</si>
  <si>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</si>
  <si>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</si>
  <si>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</si>
  <si>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</si>
  <si>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</si>
  <si>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</si>
  <si>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</si>
  <si>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</si>
  <si>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</si>
  <si>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</si>
  <si>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</si>
  <si>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</si>
  <si>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</si>
  <si>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</si>
  <si>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</si>
  <si>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</si>
  <si>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</si>
  <si>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</si>
  <si>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</si>
  <si>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</si>
  <si>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</si>
  <si>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</si>
  <si>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</si>
  <si>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</si>
  <si>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</si>
  <si>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</si>
  <si>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</si>
  <si>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</si>
  <si>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</si>
  <si>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</si>
  <si>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</si>
  <si>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</si>
  <si>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</si>
  <si>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</si>
  <si>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</si>
  <si>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</si>
  <si>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</si>
  <si>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</si>
  <si>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</si>
  <si>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</si>
  <si>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</si>
  <si>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</si>
  <si>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</si>
  <si>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</si>
  <si>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</si>
  <si>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</si>
  <si>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</si>
  <si>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</si>
  <si>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</si>
  <si>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</si>
  <si>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</si>
  <si>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</si>
  <si>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</si>
  <si>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</si>
  <si>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</si>
  <si>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</si>
  <si>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</si>
  <si>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</si>
  <si>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</si>
  <si>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</si>
  <si>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</si>
  <si>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</si>
  <si>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</si>
  <si>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</si>
  <si>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</si>
  <si>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</si>
  <si>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</si>
  <si>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</si>
  <si>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</si>
  <si>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</si>
  <si>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</si>
  <si>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</si>
  <si>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</si>
  <si>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</si>
  <si>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</si>
  <si>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</si>
  <si>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</si>
  <si>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</si>
  <si>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</si>
  <si>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</si>
  <si>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</si>
  <si>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</si>
  <si>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</si>
  <si>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</si>
  <si>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</si>
  <si>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</si>
  <si>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</si>
  <si>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</si>
  <si>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</si>
  <si>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</si>
  <si>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</si>
  <si>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</si>
  <si>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</si>
  <si>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</si>
  <si>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</si>
  <si>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</si>
  <si>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</si>
  <si>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</si>
  <si>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</si>
  <si>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</si>
  <si>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</si>
  <si>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</si>
  <si>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</si>
  <si>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</si>
  <si>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</si>
  <si>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</si>
  <si>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</si>
  <si>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</si>
  <si>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</si>
  <si>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</si>
  <si>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</si>
  <si>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</si>
  <si>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</si>
  <si>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</si>
  <si>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</si>
  <si>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</si>
  <si>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</si>
  <si>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</si>
  <si>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</si>
  <si>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</si>
  <si>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</si>
  <si>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</si>
  <si>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</si>
  <si>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</si>
  <si>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</si>
  <si>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</si>
  <si>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</si>
  <si>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</si>
  <si>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</si>
  <si>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</si>
  <si>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</si>
  <si>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</si>
  <si>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</si>
  <si>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</si>
  <si>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</si>
  <si>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</si>
  <si>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</si>
  <si>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</si>
  <si>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</si>
  <si>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</si>
  <si>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</si>
  <si>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</si>
  <si>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</si>
  <si>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</si>
  <si>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</si>
  <si>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</si>
  <si>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</si>
  <si>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</si>
  <si>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</si>
  <si>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</si>
  <si>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</si>
  <si>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</si>
  <si>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</si>
  <si>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</si>
  <si>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</si>
  <si>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</si>
  <si>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</si>
  <si>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</si>
  <si>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</si>
  <si>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</si>
  <si>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</si>
  <si>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</si>
  <si>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</si>
  <si>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</si>
  <si>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</si>
  <si>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</si>
  <si>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</si>
  <si>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</si>
  <si>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</si>
  <si>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</si>
  <si>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</si>
  <si>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</si>
  <si>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</si>
  <si>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</si>
  <si>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</si>
  <si>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</si>
  <si>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</si>
  <si>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</si>
  <si>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</si>
  <si>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</si>
  <si>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</si>
  <si>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</si>
  <si>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</si>
  <si>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</si>
  <si>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</si>
  <si>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</si>
  <si>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</si>
  <si>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</si>
  <si>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</si>
  <si>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</si>
  <si>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</si>
  <si>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</si>
  <si>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</si>
  <si>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</si>
  <si>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</si>
  <si>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</si>
  <si>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</si>
  <si>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</si>
  <si>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</si>
  <si>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</si>
  <si>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</si>
  <si>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</si>
  <si>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</si>
  <si>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</si>
  <si>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</si>
  <si>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</si>
  <si>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</si>
  <si>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</si>
  <si>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</si>
  <si>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</si>
  <si>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</si>
  <si>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</si>
  <si>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</si>
  <si>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</si>
  <si>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</si>
  <si>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</si>
  <si>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</si>
  <si>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</si>
  <si>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</si>
  <si>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</si>
  <si>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</si>
  <si>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</si>
  <si>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</si>
  <si>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</si>
  <si>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</si>
  <si>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</si>
  <si>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</si>
  <si>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</si>
  <si>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</si>
  <si>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</si>
  <si>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</si>
  <si>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</si>
  <si>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</si>
  <si>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</si>
  <si>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</si>
  <si>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</si>
  <si>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</si>
  <si>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</si>
  <si>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</si>
  <si>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</si>
  <si>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</si>
  <si>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</si>
  <si>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</si>
  <si>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</si>
  <si>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</si>
  <si>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</si>
  <si>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</si>
  <si>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</si>
  <si>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</si>
  <si>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</si>
  <si>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</si>
  <si>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</si>
  <si>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</si>
  <si>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</si>
  <si>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</si>
  <si>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</si>
  <si>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</si>
  <si>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</si>
  <si>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</si>
  <si>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</si>
  <si>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</si>
  <si>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</si>
  <si>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</si>
  <si>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</si>
  <si>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</si>
  <si>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</si>
  <si>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</si>
  <si>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</si>
  <si>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</si>
  <si>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</si>
  <si>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</si>
  <si>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</si>
  <si>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</si>
  <si>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</si>
  <si>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</si>
  <si>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</si>
  <si>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</si>
  <si>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</si>
  <si>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</si>
  <si>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</si>
  <si>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</si>
  <si>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</si>
  <si>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</si>
  <si>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</si>
  <si>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</si>
  <si>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</si>
  <si>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</si>
  <si>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</si>
  <si>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</si>
  <si>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</si>
  <si>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</si>
  <si>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</si>
  <si>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</si>
  <si>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</si>
  <si>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</si>
  <si>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</si>
  <si>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</si>
  <si>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</si>
  <si>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</si>
  <si>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</si>
  <si>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</si>
  <si>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</si>
  <si>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</si>
  <si>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</si>
  <si>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</si>
  <si>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</si>
  <si>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</si>
  <si>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</si>
  <si>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</si>
  <si>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</si>
  <si>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</si>
  <si>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</si>
  <si>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</si>
  <si>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</si>
  <si>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</si>
  <si>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</si>
  <si>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</si>
  <si>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</si>
  <si>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</si>
  <si>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</si>
  <si>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</si>
  <si>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</si>
  <si>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</si>
  <si>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</si>
  <si>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</si>
  <si>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</si>
  <si>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</si>
  <si>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</si>
  <si>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</si>
  <si>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</si>
  <si>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</si>
  <si>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</si>
  <si>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</si>
  <si>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</si>
  <si>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</si>
  <si>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</si>
  <si>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</si>
  <si>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</si>
  <si>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</si>
  <si>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</si>
  <si>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</si>
  <si>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</si>
  <si>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</si>
  <si>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</si>
  <si>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</si>
  <si>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</si>
  <si>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</si>
  <si>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</si>
  <si>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</si>
  <si>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</si>
  <si>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</si>
  <si>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</si>
  <si>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</si>
  <si>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</si>
  <si>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</si>
  <si>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</si>
  <si>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</si>
  <si>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</si>
  <si>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</si>
  <si>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</si>
  <si>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</si>
  <si>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</si>
  <si>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</si>
  <si>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</si>
  <si>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</si>
  <si>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</si>
  <si>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</si>
  <si>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</si>
  <si>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</si>
  <si>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</si>
  <si>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</si>
  <si>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</si>
  <si>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</si>
  <si>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</si>
  <si>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</si>
  <si>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</si>
  <si>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</si>
  <si>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</si>
  <si>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</si>
  <si>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</si>
  <si>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</si>
  <si>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</si>
  <si>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</si>
  <si>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</si>
  <si>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</si>
  <si>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</si>
  <si>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</si>
  <si>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</si>
  <si>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</si>
  <si>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</si>
  <si>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</si>
  <si>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</si>
  <si>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</si>
  <si>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</si>
  <si>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</si>
  <si>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</si>
  <si>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</si>
  <si>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</si>
  <si>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</si>
  <si>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</si>
  <si>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</si>
  <si>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</si>
  <si>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</si>
  <si>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</si>
  <si>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</si>
  <si>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</si>
  <si>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</si>
  <si>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</si>
  <si>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</si>
  <si>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</si>
  <si>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</si>
  <si>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</si>
  <si>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</si>
  <si>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</si>
  <si>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</si>
  <si>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</si>
  <si>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</si>
  <si>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</si>
  <si>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</si>
  <si>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</si>
  <si>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</si>
  <si>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</si>
  <si>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</si>
  <si>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</si>
  <si>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</si>
  <si>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</si>
  <si>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</si>
  <si>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</si>
  <si>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</si>
  <si>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</si>
  <si>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</si>
  <si>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</si>
  <si>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</si>
  <si>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</si>
  <si>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</si>
  <si>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</si>
  <si>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</si>
  <si>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</si>
  <si>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</si>
  <si>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</si>
  <si>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</si>
  <si>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</si>
  <si>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</si>
  <si>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</si>
  <si>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</si>
  <si>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</si>
  <si>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</si>
  <si>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</si>
  <si>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</si>
  <si>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</si>
  <si>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</si>
  <si>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</si>
  <si>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</si>
  <si>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</si>
  <si>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</si>
  <si>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</si>
  <si>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</si>
  <si>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</si>
  <si>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</si>
  <si>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</si>
  <si>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</si>
  <si>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</si>
  <si>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</si>
  <si>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</si>
  <si>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</si>
  <si>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</si>
  <si>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</si>
  <si>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</si>
  <si>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</si>
  <si>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</si>
  <si>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</si>
  <si>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</si>
  <si>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</si>
  <si>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</si>
  <si>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</si>
  <si>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</si>
  <si>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</si>
  <si>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</si>
  <si>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</si>
  <si>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</si>
  <si>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</si>
  <si>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</si>
  <si>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</si>
  <si>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</si>
  <si>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</si>
  <si>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</si>
  <si>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</si>
  <si>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</si>
  <si>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</si>
  <si>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</si>
  <si>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</si>
  <si>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</si>
  <si>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</si>
  <si>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</si>
  <si>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</si>
  <si>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</si>
  <si>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</si>
  <si>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</si>
  <si>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</si>
  <si>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</si>
  <si>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</si>
  <si>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</si>
  <si>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</si>
  <si>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</si>
  <si>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</si>
  <si>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</si>
  <si>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</si>
  <si>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</si>
  <si>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</si>
  <si>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</si>
  <si>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</si>
  <si>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</si>
  <si>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</si>
  <si>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</si>
  <si>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</si>
  <si>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</si>
  <si>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</si>
  <si>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</si>
  <si>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</si>
  <si>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</si>
  <si>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</si>
  <si>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</si>
  <si>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</si>
  <si>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</si>
  <si>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</si>
  <si>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</si>
  <si>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</si>
  <si>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</si>
  <si>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</si>
  <si>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</si>
  <si>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</si>
  <si>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</si>
  <si>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</si>
  <si>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</si>
  <si>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</si>
  <si>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</si>
  <si>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</si>
  <si>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</si>
  <si>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</si>
  <si>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</si>
  <si>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</si>
  <si>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</si>
  <si>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</si>
  <si>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</si>
  <si>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</si>
  <si>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</si>
  <si>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</si>
  <si>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</si>
  <si>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</si>
  <si>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</si>
  <si>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</si>
  <si>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</si>
  <si>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</si>
  <si>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</si>
  <si>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</si>
  <si>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</si>
  <si>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</si>
  <si>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</si>
  <si>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</si>
  <si>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</si>
  <si>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</si>
  <si>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</si>
  <si>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</si>
  <si>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</si>
  <si>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</si>
  <si>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</si>
  <si>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</si>
  <si>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</si>
  <si>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</si>
  <si>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</si>
  <si>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</si>
  <si>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</si>
  <si>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</si>
  <si>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</si>
  <si>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</si>
  <si>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</si>
  <si>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</si>
  <si>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</si>
  <si>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</si>
  <si>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</si>
  <si>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</si>
  <si>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</si>
  <si>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</si>
  <si>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</si>
  <si>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</si>
  <si>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</si>
  <si>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</si>
  <si>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</si>
  <si>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</si>
  <si>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</si>
  <si>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</si>
  <si>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</si>
  <si>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</si>
  <si>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</si>
  <si>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</si>
  <si>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</si>
  <si>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</si>
  <si>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</si>
  <si>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</si>
  <si>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</si>
  <si>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</si>
  <si>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</si>
  <si>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</si>
  <si>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</si>
  <si>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</si>
  <si>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</si>
  <si>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</si>
  <si>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</si>
  <si>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</si>
  <si>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</si>
  <si>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</si>
  <si>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</si>
  <si>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</si>
  <si>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</si>
  <si>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</si>
  <si>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</si>
  <si>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</si>
  <si>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</si>
  <si>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</si>
  <si>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</si>
  <si>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</si>
  <si>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</si>
  <si>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</si>
  <si>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</si>
  <si>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</si>
  <si>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</si>
  <si>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</si>
  <si>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</si>
  <si>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</si>
  <si>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</si>
  <si>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</si>
  <si>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</si>
  <si>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</si>
  <si>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</si>
  <si>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</si>
  <si>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</si>
  <si>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</si>
  <si>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</si>
  <si>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</si>
  <si>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</si>
  <si>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</si>
  <si>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</si>
  <si>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</si>
  <si>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</si>
  <si>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</si>
  <si>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</si>
  <si>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</si>
  <si>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</si>
  <si>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</si>
  <si>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</si>
  <si>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</si>
  <si>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</si>
  <si>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</si>
  <si>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</si>
  <si>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</si>
  <si>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</si>
  <si>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</si>
  <si>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</si>
  <si>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</si>
  <si>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</si>
  <si>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</si>
  <si>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</si>
  <si>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</si>
  <si>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</si>
  <si>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</si>
  <si>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</si>
  <si>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</si>
  <si>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</si>
  <si>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</si>
  <si>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</si>
  <si>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</si>
  <si>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</si>
  <si>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</si>
  <si>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</si>
  <si>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</si>
  <si>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</si>
  <si>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</si>
  <si>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</si>
  <si>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</si>
  <si>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</si>
  <si>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</si>
  <si>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</si>
  <si>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</si>
  <si>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</si>
  <si>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</si>
  <si>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</si>
  <si>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</si>
  <si>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</si>
  <si>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</si>
  <si>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</si>
  <si>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</si>
  <si>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</si>
  <si>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</si>
  <si>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</si>
  <si>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</si>
  <si>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</si>
  <si>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</si>
  <si>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</si>
  <si>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</si>
  <si>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</si>
  <si>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</si>
  <si>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</si>
  <si>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</si>
  <si>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</si>
  <si>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</si>
  <si>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</si>
  <si>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</si>
  <si>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</si>
  <si>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</si>
  <si>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</si>
  <si>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</si>
  <si>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</si>
  <si>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</si>
  <si>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</si>
  <si>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</si>
  <si>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</si>
  <si>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</si>
  <si>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</si>
  <si>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</si>
  <si>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</si>
  <si>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</si>
  <si>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</si>
  <si>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</si>
  <si>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</si>
  <si>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</si>
  <si>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</si>
  <si>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</si>
  <si>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</si>
  <si>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</si>
  <si>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</si>
  <si>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</si>
  <si>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</si>
  <si>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</si>
  <si>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</si>
  <si>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</si>
  <si>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</si>
  <si>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</si>
  <si>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</si>
  <si>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</si>
  <si>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</si>
  <si>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</si>
  <si>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</si>
  <si>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</si>
  <si>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</si>
  <si>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</si>
  <si>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</si>
  <si>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</si>
  <si>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</si>
  <si>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</si>
  <si>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</si>
  <si>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</si>
  <si>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</si>
  <si>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</si>
  <si>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</si>
  <si>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</si>
  <si>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</si>
  <si>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</si>
  <si>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</si>
  <si>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</si>
  <si>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</si>
  <si>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</si>
  <si>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</si>
  <si>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</si>
  <si>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</si>
  <si>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</si>
  <si>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</si>
  <si>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</si>
  <si>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</si>
  <si>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</si>
  <si>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</si>
  <si>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</si>
  <si>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</si>
  <si>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</si>
  <si>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</si>
  <si>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</si>
  <si>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</si>
  <si>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</si>
  <si>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</si>
  <si>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</si>
  <si>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</si>
  <si>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</si>
  <si>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</si>
  <si>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</si>
  <si>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</si>
  <si>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</si>
  <si>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</si>
  <si>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</si>
  <si>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</si>
  <si>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</si>
  <si>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</si>
  <si>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</si>
  <si>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</si>
  <si>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</si>
  <si>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</si>
  <si>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</si>
  <si>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</si>
  <si>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</si>
  <si>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</si>
  <si>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</si>
  <si>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</si>
  <si>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</si>
  <si>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</si>
  <si>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</si>
  <si>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</si>
  <si>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</si>
  <si>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</si>
  <si>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</si>
  <si>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</si>
  <si>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</si>
  <si>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</si>
  <si>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</si>
  <si>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</si>
  <si>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</si>
  <si>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</si>
  <si>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</si>
  <si>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</si>
  <si>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</si>
  <si>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</si>
  <si>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</si>
  <si>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</si>
  <si>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</si>
  <si>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</si>
  <si>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</si>
  <si>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</si>
  <si>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</si>
  <si>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</si>
  <si>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</si>
  <si>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</si>
  <si>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</si>
  <si>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</si>
  <si>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</si>
  <si>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</si>
  <si>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</si>
  <si>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</si>
  <si>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</si>
  <si>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</si>
  <si>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</si>
  <si>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</si>
  <si>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</si>
  <si>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</si>
  <si>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</si>
  <si>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</si>
  <si>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</si>
  <si>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</si>
  <si>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</si>
  <si>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</si>
  <si>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</si>
  <si>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</si>
  <si>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</si>
  <si>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</si>
  <si>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</si>
  <si>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</si>
  <si>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</si>
  <si>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</si>
  <si>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</si>
  <si>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</si>
  <si>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</si>
  <si>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</si>
  <si>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</si>
  <si>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</si>
  <si>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</si>
  <si>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</si>
  <si>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</si>
  <si>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</si>
  <si>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</si>
  <si>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</si>
  <si>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</si>
  <si>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</si>
  <si>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</si>
  <si>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</si>
  <si>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</si>
  <si>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</si>
  <si>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</si>
  <si>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</si>
  <si>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</si>
  <si>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</si>
  <si>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</si>
  <si>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</si>
  <si>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</si>
  <si>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</si>
  <si>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</si>
  <si>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</si>
  <si>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</si>
  <si>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</si>
  <si>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</si>
  <si>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</si>
  <si>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</si>
  <si>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</si>
  <si>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</si>
  <si>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</si>
  <si>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</si>
  <si>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</si>
  <si>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</si>
  <si>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</si>
  <si>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</si>
  <si>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</si>
  <si>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</si>
  <si>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</si>
  <si>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</si>
  <si>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</si>
  <si>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</si>
  <si>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</si>
  <si>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</si>
  <si>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</si>
  <si>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</si>
  <si>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</si>
  <si>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</si>
  <si>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</si>
  <si>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</si>
  <si>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</si>
  <si>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</si>
  <si>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</si>
  <si>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</si>
  <si>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</si>
  <si>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</si>
  <si>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</si>
  <si>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</si>
  <si>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</si>
  <si>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</si>
  <si>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</si>
  <si>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</si>
  <si>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</si>
  <si>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</si>
  <si>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</si>
  <si>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</si>
  <si>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</si>
  <si>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</si>
  <si>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</si>
  <si>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</si>
  <si>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</si>
  <si>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</si>
  <si>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</si>
  <si>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</si>
  <si>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</si>
  <si>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</si>
  <si>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</si>
  <si>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</si>
  <si>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</si>
  <si>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</si>
  <si>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</si>
  <si>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</si>
  <si>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</si>
  <si>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</si>
  <si>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</si>
  <si>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</si>
  <si>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</si>
  <si>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</si>
  <si>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</si>
  <si>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</si>
  <si>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</si>
  <si>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</si>
  <si>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</si>
  <si>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</si>
  <si>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</si>
  <si>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</si>
  <si>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</si>
  <si>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</si>
  <si>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</si>
  <si>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</si>
  <si>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</si>
  <si>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</si>
  <si>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</si>
  <si>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</si>
  <si>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</si>
  <si>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</si>
  <si>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</si>
  <si>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</si>
  <si>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</si>
  <si>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</si>
  <si>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</si>
  <si>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</si>
  <si>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</si>
  <si>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</si>
  <si>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</si>
  <si>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</si>
  <si>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</si>
  <si>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</si>
  <si>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</si>
  <si>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</si>
  <si>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</si>
  <si>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</si>
  <si>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</si>
  <si>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</si>
  <si>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</si>
  <si>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</si>
  <si>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</si>
  <si>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</si>
  <si>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</si>
  <si>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</si>
  <si>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</si>
  <si>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</si>
  <si>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</si>
  <si>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</si>
  <si>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</si>
  <si>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</si>
  <si>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</si>
  <si>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</si>
  <si>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</si>
  <si>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</si>
  <si>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</si>
  <si>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</si>
  <si>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</si>
  <si>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</si>
  <si>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</si>
  <si>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</si>
  <si>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</si>
  <si>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</si>
  <si>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</si>
  <si>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</si>
  <si>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</si>
  <si>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</si>
  <si>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</si>
  <si>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</si>
  <si>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</si>
  <si>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</si>
  <si>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</si>
  <si>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</si>
  <si>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</si>
  <si>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</si>
  <si>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</si>
  <si>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</si>
  <si>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</si>
  <si>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</si>
  <si>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</si>
  <si>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</si>
  <si>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</si>
  <si>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</si>
  <si>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</si>
  <si>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</si>
  <si>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</si>
  <si>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</si>
  <si>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</si>
  <si>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</si>
  <si>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</si>
  <si>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</si>
  <si>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</si>
  <si>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</si>
  <si>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</si>
  <si>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</si>
  <si>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</si>
  <si>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</si>
  <si>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</si>
  <si>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</si>
  <si>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</si>
  <si>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</si>
  <si>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</si>
  <si>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</si>
  <si>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</si>
  <si>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</si>
  <si>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</si>
  <si>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</si>
  <si>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</si>
  <si>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</si>
  <si>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</si>
  <si>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</si>
  <si>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</si>
  <si>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</si>
  <si>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</si>
  <si>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</si>
  <si>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</si>
  <si>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</si>
  <si>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</si>
  <si>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</si>
  <si>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</si>
  <si>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</si>
  <si>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</si>
  <si>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</si>
  <si>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</si>
  <si>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</si>
  <si>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</si>
  <si>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</si>
  <si>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</si>
  <si>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</si>
  <si>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</si>
  <si>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</si>
  <si>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</si>
  <si>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</si>
  <si>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</si>
  <si>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</si>
  <si>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</si>
  <si>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</si>
  <si>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</si>
  <si>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</si>
  <si>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</si>
  <si>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</si>
  <si>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</si>
  <si>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</si>
  <si>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</si>
  <si>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</si>
  <si>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</si>
  <si>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</si>
  <si>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</si>
  <si>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</si>
  <si>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</si>
  <si>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</si>
  <si>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</si>
  <si>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</si>
  <si>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</si>
  <si>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</si>
  <si>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</si>
  <si>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</si>
  <si>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</si>
  <si>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</si>
  <si>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</si>
  <si>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</si>
  <si>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</si>
  <si>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</si>
  <si>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</si>
  <si>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</si>
  <si>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</si>
  <si>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</si>
  <si>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</si>
  <si>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</si>
  <si>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</si>
  <si>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</si>
  <si>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</si>
  <si>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</si>
  <si>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</si>
  <si>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</si>
  <si>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</si>
  <si>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</si>
  <si>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</si>
  <si>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</si>
  <si>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</si>
  <si>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</si>
  <si>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</si>
  <si>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</si>
  <si>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</si>
  <si>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</si>
  <si>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</si>
  <si>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</si>
  <si>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</si>
  <si>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</si>
  <si>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</si>
  <si>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</si>
  <si>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</si>
  <si>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</si>
  <si>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</si>
  <si>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</si>
  <si>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</si>
  <si>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</si>
  <si>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</si>
  <si>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</si>
  <si>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</si>
  <si>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</si>
  <si>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</si>
  <si>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</si>
  <si>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</si>
  <si>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</si>
  <si>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</si>
  <si>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</si>
  <si>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</si>
  <si>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</si>
  <si>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</si>
  <si>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</si>
  <si>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</si>
  <si>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</si>
  <si>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</si>
  <si>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</si>
  <si>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</si>
  <si>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</si>
  <si>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</si>
  <si>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</si>
  <si>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</si>
  <si>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</si>
  <si>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</si>
  <si>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</si>
  <si>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</si>
  <si>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</si>
  <si>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</si>
  <si>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</si>
  <si>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</si>
  <si>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</si>
  <si>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</si>
  <si>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</si>
  <si>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</si>
  <si>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</si>
  <si>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</si>
  <si>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</si>
  <si>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</si>
  <si>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</si>
  <si>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</si>
  <si>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</si>
  <si>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</si>
  <si>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</si>
  <si>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</si>
  <si>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</si>
  <si>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</si>
  <si>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</si>
  <si>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</si>
  <si>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</si>
  <si>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</si>
  <si>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</si>
  <si>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</si>
  <si>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</si>
  <si>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</si>
  <si>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</si>
  <si>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</si>
  <si>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</si>
  <si>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</si>
  <si>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</si>
  <si>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</si>
  <si>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</si>
  <si>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</si>
  <si>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</si>
  <si>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</si>
  <si>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</si>
  <si>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</si>
  <si>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</si>
  <si>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</si>
  <si>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</si>
  <si>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</si>
  <si>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</si>
  <si>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</si>
  <si>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</si>
  <si>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</si>
  <si>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</si>
  <si>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</si>
  <si>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</si>
  <si>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</si>
  <si>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</si>
  <si>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</si>
  <si>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</si>
  <si>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</si>
  <si>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</si>
  <si>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</si>
  <si>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</si>
  <si>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</si>
  <si>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</si>
  <si>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</si>
  <si>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</si>
  <si>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</si>
  <si>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</si>
  <si>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</si>
  <si>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</si>
  <si>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</si>
  <si>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</si>
  <si>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</si>
  <si>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</si>
  <si>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</si>
  <si>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</si>
  <si>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</si>
  <si>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</si>
  <si>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</si>
  <si>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</si>
  <si>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</si>
  <si>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</si>
  <si>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</si>
  <si>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</si>
  <si>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</si>
  <si>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</si>
  <si>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</si>
  <si>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</si>
  <si>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</si>
  <si>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</si>
  <si>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</si>
  <si>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</si>
  <si>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</si>
  <si>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</si>
  <si>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</si>
  <si>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</si>
  <si>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</si>
  <si>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</si>
  <si>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</si>
  <si>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</si>
  <si>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</si>
  <si>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</si>
  <si>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</si>
  <si>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</si>
  <si>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</si>
  <si>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</si>
  <si>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</si>
  <si>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</si>
  <si>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</si>
  <si>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</si>
  <si>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</si>
  <si>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</si>
  <si>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</si>
  <si>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</si>
  <si>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</si>
  <si>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</si>
  <si>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</si>
  <si>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</si>
  <si>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</si>
  <si>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</si>
  <si>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</si>
  <si>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</si>
  <si>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</si>
  <si>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</si>
  <si>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</si>
  <si>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</si>
  <si>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</si>
  <si>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</si>
  <si>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</si>
  <si>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</si>
  <si>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</si>
  <si>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</si>
  <si>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</si>
  <si>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</si>
  <si>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</si>
  <si>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</si>
  <si>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</si>
  <si>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</si>
  <si>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</si>
  <si>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</si>
  <si>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</si>
  <si>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</si>
  <si>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</si>
  <si>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</si>
  <si>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</si>
  <si>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</si>
  <si>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</si>
  <si>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</si>
  <si>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</si>
  <si>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</si>
  <si>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</si>
  <si>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</si>
  <si>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</si>
  <si>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</si>
  <si>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</si>
  <si>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</si>
  <si>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</si>
  <si>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</si>
  <si>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</si>
  <si>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</si>
  <si>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</si>
  <si>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</si>
  <si>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</si>
  <si>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</si>
  <si>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</si>
  <si>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</si>
  <si>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</si>
  <si>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</si>
  <si>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</si>
  <si>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</si>
  <si>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</si>
  <si>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</si>
  <si>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</si>
  <si>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</si>
  <si>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</si>
  <si>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</si>
  <si>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</si>
  <si>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</si>
  <si>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</si>
  <si>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</si>
  <si>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</si>
  <si>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</si>
  <si>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</si>
  <si>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</si>
  <si>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</si>
  <si>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</si>
  <si>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</si>
  <si>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</si>
  <si>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</si>
  <si>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</si>
  <si>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</si>
  <si>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</si>
  <si>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</si>
  <si>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</si>
  <si>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</si>
  <si>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</si>
  <si>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</si>
  <si>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</si>
  <si>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</si>
  <si>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</si>
  <si>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</si>
  <si>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</si>
  <si>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</si>
  <si>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</si>
  <si>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</si>
  <si>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</si>
  <si>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</si>
  <si>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</si>
  <si>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</si>
  <si>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</si>
  <si>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</si>
  <si>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</si>
  <si>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</si>
  <si>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</si>
  <si>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</si>
  <si>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</si>
  <si>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</si>
  <si>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</si>
  <si>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</si>
  <si>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</si>
  <si>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</si>
  <si>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</si>
  <si>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</si>
  <si>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</si>
  <si>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</si>
  <si>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</si>
  <si>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</si>
  <si>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</si>
  <si>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</si>
  <si>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</si>
  <si>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</si>
  <si>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</si>
  <si>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</si>
  <si>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</si>
  <si>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</si>
  <si>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</si>
  <si>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</si>
  <si>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</si>
  <si>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</si>
  <si>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</si>
  <si>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</si>
  <si>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</si>
  <si>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</si>
  <si>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</si>
  <si>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</si>
  <si>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</si>
  <si>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</si>
  <si>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</si>
  <si>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</si>
  <si>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</si>
  <si>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</si>
  <si>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</si>
  <si>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</si>
  <si>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</si>
  <si>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</si>
  <si>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</si>
  <si>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</si>
  <si>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</si>
  <si>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</si>
  <si>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</si>
  <si>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</si>
  <si>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</si>
  <si>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</si>
  <si>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</si>
  <si>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</si>
  <si>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</si>
  <si>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</si>
  <si>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</si>
  <si>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</si>
  <si>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</si>
  <si>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</si>
  <si>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</si>
  <si>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</si>
  <si>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</si>
  <si>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</si>
  <si>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</si>
  <si>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</si>
  <si>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</si>
  <si>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</si>
  <si>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</si>
  <si>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</si>
  <si>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</si>
  <si>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</si>
  <si>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</si>
  <si>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</si>
  <si>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</si>
  <si>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</si>
  <si>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</si>
  <si>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</si>
  <si>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</si>
  <si>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</si>
  <si>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</si>
  <si>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</si>
  <si>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</si>
  <si>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</si>
  <si>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</si>
  <si>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</si>
  <si>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</si>
  <si>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</si>
  <si>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</si>
  <si>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</si>
  <si>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</si>
  <si>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</si>
  <si>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</si>
  <si>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</si>
  <si>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</si>
  <si>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</si>
  <si>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</si>
  <si>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</si>
  <si>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</si>
  <si>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</si>
  <si>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</si>
  <si>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</si>
  <si>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</si>
  <si>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</si>
  <si>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</si>
  <si>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</si>
  <si>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</si>
  <si>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</si>
  <si>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</si>
  <si>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</si>
  <si>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</si>
  <si>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</si>
  <si>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</si>
  <si>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</si>
  <si>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</si>
  <si>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</si>
  <si>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</si>
  <si>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</si>
  <si>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</si>
  <si>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</si>
  <si>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</si>
  <si>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</si>
  <si>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</si>
  <si>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</si>
  <si>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</si>
  <si>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</si>
  <si>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</si>
  <si>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</si>
  <si>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</si>
  <si>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</si>
  <si>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</si>
  <si>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</si>
  <si>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</si>
  <si>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</si>
  <si>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</si>
  <si>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</si>
  <si>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</si>
  <si>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</si>
  <si>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</si>
  <si>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</si>
  <si>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</si>
  <si>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</si>
  <si>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</si>
  <si>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</si>
  <si>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</si>
  <si>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</si>
  <si>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</si>
  <si>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</si>
  <si>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</si>
  <si>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</si>
  <si>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</si>
  <si>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</si>
  <si>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</si>
  <si>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</si>
  <si>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</si>
  <si>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</si>
  <si>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</si>
  <si>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</si>
  <si>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</si>
  <si>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</si>
  <si>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</si>
  <si>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</si>
  <si>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</si>
  <si>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</si>
  <si>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</si>
  <si>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</si>
  <si>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</si>
  <si>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</si>
  <si>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</si>
  <si>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</si>
  <si>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</si>
  <si>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</si>
  <si>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</si>
  <si>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</si>
  <si>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</si>
  <si>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</si>
  <si>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</si>
  <si>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</si>
  <si>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</si>
  <si>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</si>
  <si>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</si>
  <si>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</si>
  <si>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</si>
  <si>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</si>
  <si>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</si>
  <si>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</si>
  <si>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</si>
  <si>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</si>
  <si>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</si>
  <si>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</si>
  <si>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</si>
  <si>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</si>
  <si>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</si>
  <si>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</si>
  <si>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</si>
  <si>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</si>
  <si>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</si>
  <si>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</si>
  <si>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</si>
  <si>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</si>
  <si>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</si>
  <si>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</si>
  <si>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</si>
  <si>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</si>
  <si>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</si>
  <si>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</si>
  <si>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</si>
  <si>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</si>
  <si>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</si>
  <si>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</si>
  <si>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</si>
  <si>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</si>
  <si>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</si>
  <si>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</si>
  <si>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</si>
  <si>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</si>
  <si>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</si>
  <si>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</si>
  <si>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</si>
  <si>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</si>
  <si>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</si>
  <si>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</si>
  <si>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</si>
  <si>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</si>
  <si>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</si>
  <si>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</si>
  <si>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</si>
  <si>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</si>
  <si>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</si>
  <si>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</si>
  <si>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</si>
  <si>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</si>
  <si>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</si>
  <si>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</si>
  <si>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</si>
  <si>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</si>
  <si>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</si>
  <si>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</si>
  <si>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</si>
  <si>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</si>
  <si>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</si>
  <si>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</si>
  <si>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</si>
  <si>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</si>
  <si>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</si>
  <si>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</si>
  <si>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</si>
  <si>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</si>
  <si>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</si>
  <si>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</si>
  <si>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</si>
  <si>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</si>
  <si>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</si>
  <si>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</si>
  <si>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</si>
  <si>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</si>
  <si>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</si>
  <si>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</si>
  <si>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</si>
  <si>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</si>
  <si>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</si>
  <si>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</si>
  <si>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</si>
  <si>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</si>
  <si>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</si>
  <si>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</si>
  <si>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</si>
  <si>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</si>
  <si>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</si>
  <si>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</si>
  <si>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</si>
  <si>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</si>
  <si>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</si>
  <si>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</si>
  <si>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</si>
  <si>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</si>
  <si>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</si>
  <si>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</si>
  <si>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</si>
  <si>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</si>
  <si>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</si>
  <si>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</si>
  <si>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</si>
  <si>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</si>
  <si>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</si>
  <si>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</si>
  <si>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</si>
  <si>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</si>
  <si>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</si>
  <si>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</si>
  <si>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</si>
  <si>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</si>
  <si>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</si>
  <si>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</si>
  <si>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</si>
  <si>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</si>
  <si>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</si>
  <si>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</si>
  <si>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</si>
  <si>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</si>
  <si>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</si>
  <si>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</si>
  <si>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</si>
  <si>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</si>
  <si>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</si>
  <si>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</si>
  <si>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</si>
  <si>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</si>
  <si>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</si>
  <si>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</si>
  <si>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</si>
  <si>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</si>
  <si>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</si>
  <si>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</si>
  <si>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</si>
  <si>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</si>
  <si>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</si>
  <si>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</si>
  <si>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</si>
  <si>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</si>
  <si>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</si>
  <si>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</si>
  <si>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</si>
  <si>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</si>
  <si>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</si>
  <si>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</si>
  <si>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</si>
  <si>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</si>
  <si>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</si>
  <si>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</si>
  <si>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</si>
  <si>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</si>
  <si>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</si>
  <si>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</si>
  <si>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</si>
  <si>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</si>
  <si>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</si>
  <si>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</si>
  <si>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</si>
  <si>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</si>
  <si>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</si>
  <si>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</si>
  <si>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</si>
  <si>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</si>
  <si>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</si>
  <si>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</si>
  <si>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</si>
  <si>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</si>
  <si>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</si>
  <si>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</si>
  <si>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</si>
  <si>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</si>
  <si>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</si>
  <si>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</si>
  <si>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</si>
  <si>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</si>
  <si>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</si>
  <si>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</si>
  <si>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</si>
  <si>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</si>
  <si>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</si>
  <si>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</si>
  <si>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</si>
  <si>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</si>
  <si>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</si>
  <si>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</si>
  <si>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</si>
  <si>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</si>
  <si>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</si>
  <si>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</si>
  <si>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</si>
  <si>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</si>
  <si>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</si>
  <si>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</si>
  <si>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</si>
  <si>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</si>
  <si>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</si>
  <si>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</si>
  <si>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</si>
  <si>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</si>
  <si>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</si>
  <si>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</si>
  <si>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</si>
  <si>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</si>
  <si>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</si>
  <si>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PCM-20251128-00000272</t>
  </si>
  <si>
    <t>ETA 90 min</t>
  </si>
  <si>
    <t xml:space="preserve"> PCM-20250215-00000830 </t>
  </si>
  <si>
    <t>LTE site still down and  site located in aramco area access issue need special permission</t>
  </si>
  <si>
    <t xml:space="preserve">no pcm </t>
  </si>
  <si>
    <t>jed2698</t>
  </si>
  <si>
    <t>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</si>
  <si>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</si>
  <si>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</si>
  <si>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</si>
  <si>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</si>
  <si>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</si>
  <si>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</si>
  <si>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</si>
  <si>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</si>
  <si>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TT-20251128-00345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</si>
</sst>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9">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Aptos"/>
      <charset val="1"/>
    </font>
    <font>
      <sz val="11"/>
      <color theme="1"/>
      <name val="Calibri"/>
      <charset val="1"/>
    </font>
    <font>
      <sz val="12"/>
      <color theme="1"/>
      <name val="Aptos"/>
      <family val="2"/>
      <charset val="1"/>
    </font>
    <font>
      <sz val="11"/>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0" borderId="0" xfId="0" applyFont="1"/>
    <xf numFmtId="0" fontId="38" fillId="0" borderId="0" xfId="0" applyFont="1"/>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3" dataDxfId="172" headerRowBorderDxfId="170" tableBorderDxfId="171" totalsRowBorderDxfId="169">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8" totalsRowShown="0" headerRowDxfId="156" dataDxfId="155" headerRowBorderDxfId="153" tableBorderDxfId="154" totalsRowBorderDxfId="152">
  <autoFilter ref="A1:CJ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8" totalsRowShown="0" headerRowDxfId="47" dataDxfId="46" headerRowBorderDxfId="44" tableBorderDxfId="45" totalsRowBorderDxfId="43">
  <autoFilter ref="A1:L3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30" dataDxfId="29" headerRowBorderDxfId="27" tableBorderDxfId="28">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326.42496655092691</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45989.373392476853</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45989.373392476853</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45989.373392476853</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45989.373392476853</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45989.373392476853</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45989.373392476853</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45989.373392476853</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45989.373392476853</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45989.373392476853</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45989.373392476853</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45989.373392476853</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45989.373392476853</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45989.373392476853</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45989.373392476853</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45989.373392476853</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45989.373392476853</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45989.373392476853</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45989.373392476853</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45989.373392476853</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45989.373392476853</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45989.373392476853</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45989.373392476853</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45989.373392476853</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45989.373392476853</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45989.373392476853</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45989.373392476853</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45989.373392476853</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45989.373392476853</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45989.373392476853</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45989.373392476853</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45989.373392476853</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45989.373392476853</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45989.373392476853</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45989.373392476853</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45989.373392476853</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45989.373392476853</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45989.373392476853</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45989.373392476853</v>
      </c>
      <c r="H40" s="134"/>
      <c r="I40" s="136" t="str">
        <f>IFERROR(VLOOKUP(D40,DB!A:F,6,0),"")</f>
        <v/>
      </c>
      <c r="J40" s="136" t="str">
        <f>IFERROR(VLOOKUP(D40,DB!A:G,7,0),"")</f>
        <v/>
      </c>
      <c r="K40" s="132"/>
      <c r="L40" s="131" t="str">
        <f>IFERROR(VLOOKUP(D40,DB!A:I,9,0),"")</f>
        <v/>
      </c>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sheetData>
  <customSheetViews>
    <customSheetView guid="{F6042A99-DD27-4453-835D-0834D95730CC}" filter="1" showAutoFilter="1">
      <pageMargins left="0" right="0" top="0" bottom="0" header="0" footer="0"/>
      <autoFilter ref="B1:M1" xr:uid="{26757D78-820B-4EC0-B61F-1D343A80CDBD}"/>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8"/>
  <sheetViews>
    <sheetView workbookViewId="0">
      <pane ySplit="1" topLeftCell="A5"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164.37355451389158</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4.9859734953715815</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0.73258229166822275</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s="152" customFormat="1" ht="31.5" customHeight="1">
      <c r="A6" s="154" t="s">
        <v>39113</v>
      </c>
      <c r="B6" s="58" t="str">
        <f>IFERROR(VLOOKUP(D6,DB!A:K,11,0),"")</f>
        <v>R2</v>
      </c>
      <c r="C6" s="58">
        <v>1</v>
      </c>
      <c r="D6" s="58" t="s">
        <v>25887</v>
      </c>
      <c r="E6" s="81" t="s">
        <v>39021</v>
      </c>
      <c r="F6" s="71">
        <v>45989.30296296296</v>
      </c>
      <c r="G6" s="72">
        <f ca="1">IFERROR(NOW()-F6,"-")</f>
        <v>7.0429513893031981E-2</v>
      </c>
      <c r="H6" s="71">
        <v>45989.298101851855</v>
      </c>
      <c r="I6" s="58" t="str">
        <f>IFERROR(VLOOKUP(D6,DB!A:F,6,0),"")</f>
        <v>SCECO</v>
      </c>
      <c r="J6" s="58" t="str">
        <f>IFERROR(VLOOKUP(D6,DB!A:G,7,0),"")</f>
        <v>Vandalized</v>
      </c>
      <c r="K6" s="82" t="s">
        <v>39114</v>
      </c>
      <c r="L6" s="58" t="str">
        <f>IFERROR(VLOOKUP(D6,DB!A:I,9,0),"")</f>
        <v>Latis</v>
      </c>
      <c r="M6" s="58"/>
      <c r="N6" s="58"/>
      <c r="O6" s="58"/>
      <c r="P6" s="58"/>
      <c r="Q6" s="58"/>
      <c r="R6" s="58"/>
      <c r="S6" s="58"/>
      <c r="T6" s="58"/>
      <c r="U6" s="58"/>
      <c r="V6" s="58"/>
      <c r="W6" s="58"/>
      <c r="X6" s="58"/>
      <c r="Y6" s="58"/>
      <c r="Z6" s="58"/>
      <c r="AA6" s="58"/>
      <c r="AB6" s="58"/>
      <c r="AC6" s="58"/>
      <c r="AD6" s="58"/>
      <c r="AE6" s="58"/>
      <c r="AF6" s="58"/>
      <c r="AG6" s="58"/>
      <c r="AH6" s="58"/>
      <c r="AI6" s="58"/>
      <c r="AJ6" s="58"/>
      <c r="AK6" s="58"/>
      <c r="AL6" s="58"/>
      <c r="AM6" s="58"/>
      <c r="AN6" s="58"/>
      <c r="AO6" s="58"/>
      <c r="AP6" s="58"/>
      <c r="AQ6" s="58"/>
      <c r="AR6" s="58"/>
      <c r="AS6" s="58"/>
      <c r="AT6" s="58"/>
      <c r="AU6" s="58"/>
      <c r="AV6" s="58"/>
      <c r="AW6" s="58"/>
      <c r="AX6" s="58"/>
      <c r="AY6" s="58"/>
      <c r="AZ6" s="58"/>
      <c r="BA6" s="58"/>
      <c r="BB6" s="58"/>
      <c r="BC6" s="58"/>
      <c r="BD6" s="58"/>
      <c r="BE6" s="58"/>
      <c r="BF6" s="58"/>
      <c r="BG6" s="58"/>
      <c r="BH6" s="58"/>
      <c r="BI6" s="58"/>
      <c r="BJ6" s="58"/>
      <c r="BK6" s="58"/>
      <c r="BL6" s="58"/>
      <c r="BM6" s="58"/>
      <c r="BN6" s="58"/>
      <c r="BO6" s="58"/>
      <c r="BP6" s="58"/>
      <c r="BQ6" s="58"/>
      <c r="BR6" s="58"/>
      <c r="BS6" s="58"/>
      <c r="BT6" s="58"/>
      <c r="BU6" s="58"/>
      <c r="BV6" s="58"/>
      <c r="BW6" s="58"/>
      <c r="BX6" s="58"/>
      <c r="BY6" s="58"/>
      <c r="BZ6" s="58"/>
      <c r="CA6" s="58"/>
      <c r="CB6" s="58"/>
      <c r="CC6" s="58"/>
      <c r="CD6" s="58"/>
      <c r="CE6" s="58"/>
      <c r="CF6" s="58"/>
      <c r="CG6" s="58"/>
      <c r="CH6" s="58"/>
      <c r="CI6" s="58"/>
      <c r="CJ6" s="153"/>
    </row>
    <row r="7" spans="1:88" ht="31.5" customHeight="1">
      <c r="A7" s="98"/>
      <c r="B7" s="18" t="str">
        <f>IFERROR(VLOOKUP(D7,DB!A:K,11,0),"")</f>
        <v/>
      </c>
      <c r="C7" s="18"/>
      <c r="D7" s="18"/>
      <c r="E7" s="99"/>
      <c r="F7" s="100"/>
      <c r="G7" s="101">
        <f ca="1">IFERROR(NOW()-F7,"-")</f>
        <v>45989.373392476853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45989.373392476853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45989.373392476853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45989.373392476853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45989.373392476853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45989.373392476853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45989.373392476853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45989.373392476853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45989.373392476853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45989.373392476853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45989.373392476853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45989.373392476853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45989.373392476853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45989.373392476853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45989.373392476853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45989.373392476853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45989.373392476853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45989.373392476853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45989.373392476853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45989.373392476853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45989.373392476853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45989.373392476853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45989.373392476853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45989.373392476853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45989.373392476853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45989.373392476853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45989.373392476853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45989.373392476853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45989.373392476853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45989.373392476853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45989.373392476853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45989.373392476853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45989.373392476853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45989.373392476853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45989.373392476853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45989.373392476853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45989.373392476853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45989.373392476853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45989.373392476853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45989.373392476853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45989.373392476853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45989.373392476853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45989.373392476853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45989.373392476853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45989.373392476853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45989.373392476853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45989.373392476853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45989.373392476853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45989.373392476853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45989.373392476853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45989.373392476853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45989.373392476853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45989.373392476853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45989.373392476853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45989.373392476853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45989.373392476853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45989.373392476853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45989.373392476853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45989.373392476853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45989.373392476853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45989.373392476853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45989.373392476853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45989.373392476853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45989.373392476853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45989.373392476853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45989.373392476853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45989.373392476853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45989.373392476853</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45989.373392476853</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45989.373392476853</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45989.373392476853</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45989.373392476853</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45989.373392476853</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45989.373392476853</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45989.373392476853</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45989.373392476853</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45989.373392476853</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45989.373392476853</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45989.373392476853</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45989.373392476853</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45989.373392476853</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45989.373392476853</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sheetData>
  <dataValidations count="2">
    <dataValidation allowBlank="1" showInputMessage="1" showErrorMessage="1" sqref="E1" xr:uid="{4D935161-CDD3-4592-B877-3FB59C99E142}"/>
    <dataValidation type="list" allowBlank="1" showInputMessage="1" showErrorMessage="1" sqref="E3:E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7"/>
      <c r="E2" s="18"/>
      <c r="F2" s="20"/>
      <c r="G2" s="21">
        <f t="shared" ref="G2:G41" ca="1" si="0">IFERROR(NOW()-F2,"-")</f>
        <v>45989.373392476853</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45989.373392476853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45989.373392476853</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45989.373392476853</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45989.373392476853</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45989.373392476853</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45989.373392476853</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45989.373392476853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45989.373392476853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45989.373392476853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45989.373392476853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45989.373392476853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45989.373392476853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45989.373392476853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45989.373392476853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45989.373392476853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45989.373392476853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45989.373392476853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45989.373392476853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45989.373392476853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45989.373392476853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45989.373392476853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45989.373392476853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45989.373392476853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45989.373392476853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45989.373392476853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45989.373392476853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45989.373392476853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45989.373392476853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45989.373392476853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45989.373392476853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45989.373392476853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45989.373392476853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45989.373392476853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45989.373392476853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45989.373392476853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45989.373392476853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45989.373392476853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45989.373392476853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45989.373392476853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45989.373392476853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45989.373392476853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45989.373392476853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45989.373392476853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45989.373392476853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45989.373392476853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45989.373392476853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45989.373392476853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45989.373392476853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45989.373392476853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45989.373392476853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45989.373392476853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45989.373392476853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45989.373392476853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45989.373392476853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45989.373392476853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45989.373392476853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45989.373392476853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45989.373392476853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45989.373392476853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45989.373392476853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45989.373392476853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45989.373392476853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45989.373392476853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45989.373392476853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45989.373392476853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45989.373392476853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45989.373392476853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45989.373392476853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45989.373392476853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45989.373392476853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45989.373392476853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45989.373392476853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45989.373392476853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45989.373392476853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45989.373392476853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45989.373392476853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45989.373392476853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45989.373392476853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45989.373392476853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45989.373392476853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45989.373392476853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45989.373392476853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45989.373392476853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45989.373392476853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45989.373392476853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45989.373392476853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45989.373392476853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45989.373392476853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45989.373392476853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45989.373392476853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45989.373392476853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45989.373392476853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45989.373392476853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45989.373392476853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45989.373392476853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45989.373392476853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45989.373392476853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45989.373392476853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45989.373392476853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45989.373392476853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45989.373392476853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45989.373392476853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45989.373392476853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45989.373392476853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45989.373392476853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45989.373392476853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45989.373392476853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45989.373392476853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45989.373392476853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45989.373392476853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45989.373392476853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45989.373392476853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45989.373392476853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45989.373392476853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45989.373392476853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45989.373392476853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45989.373392476853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45989.373392476853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45989.373392476853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45989.373392476853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45989.373392476853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45989.373392476853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45989.373392476853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45989.373392476853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45989.373392476853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45989.373392476853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45989.373392476853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45989.373392476853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45989.373392476853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45989.373392476853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45989.373392476853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45989.373392476853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45989.373392476853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45989.373392476853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45989.373392476853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45989.373392476853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45989.373392476853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45989.373392476853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45989.373392476853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45989.373392476853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45989.373392476853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45989.373392476853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45989.373392476853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45989.373392476853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45989.373392476853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45989.373392476853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45989.373392476853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45989.373392476853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45989.373392476853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45989.373392476853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45989.373392476853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45989.373392476853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45989.373392476853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45989.373392476853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45989.373392476853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45989.373392476853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45989.373392476853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45989.373392476853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45989.373392476853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45989.373392476853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45989.373392476853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45989.373392476853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45989.373392476853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45989.373392476853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45989.373392476853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45989.373392476853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45989.373392476853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45989.373392476853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45989.373392476853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45989.373392476853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45989.373392476853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45989.373392476853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45989.373392476853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45989.373392476853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45989.373392476853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45989.373392476853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45989.373392476853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45989.373392476853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45989.373392476853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45989.373392476853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45989.373392476853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45989.373392476853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45989.373392476853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45989.373392476853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45989.373392476853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45989.373392476853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45989.373392476853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45989.373392476853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45989.373392476853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45989.373392476853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45989.373392476853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45989.373392476853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45989.373392476853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45989.373392476853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45989.373392476853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45989.373392476853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45989.373392476853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45989.373392476853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45989.373392476853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45989.373392476853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45989.373392476853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45989.373392476853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45989.373392476853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45989.373392476853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45989.373392476853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45989.373392476853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45989.373392476853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45989.373392476853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45989.373392476853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45989.373392476853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45989.373392476853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45989.373392476853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45989.373392476853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45989.373392476853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45989.373392476853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45989.373392476853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45989.373392476853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45989.373392476853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45989.373392476853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45989.373392476853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45989.373392476853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45989.373392476853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45989.373392476853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45989.373392476853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45989.373392476853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45989.373392476853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45989.373392476853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45989.373392476853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45989.373392476853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45989.373392476853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45989.373392476853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45989.373392476853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45989.373392476853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45989.373392476853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45989.373392476853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45989.373392476853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45989.373392476853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45989.373392476853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45989.373392476853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45989.373392476853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45989.373392476853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45989.373392476853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45989.373392476853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45989.373392476853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45989.373392476853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45989.373392476853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45989.373392476853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45989.373392476853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45989.373392476853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45989.373392476853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45989.373392476853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45989.373392476853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45989.373392476853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45989.373392476853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45989.373392476853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45989.373392476853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45989.373392476853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45989.373392476853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45989.373392476853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45989.373392476853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45989.373392476853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45989.373392476853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45989.373392476853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45989.373392476853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45989.373392476853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45989.373392476853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45989.373392476853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45989.373392476853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45989.373392476853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45989.373392476853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45989.373392476853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45989.373392476853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45989.373392476853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45989.373392476853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45989.373392476853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45989.373392476853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45989.373392476853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45989.373392476853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45989.373392476853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45989.373392476853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45989.373392476853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45989.373392476853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45989.373392476853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45989.373392476853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45989.373392476853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45989.373392476853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45989.373392476853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45989.373392476853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45989.373392476853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45989.373392476853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45989.373392476853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45989.373392476853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45989.373392476853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45989.373392476853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45989.373392476853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45989.373392476853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45989.373392476853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45989.373392476853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45989.373392476853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45989.373392476853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45989.373392476853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45989.373392476853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45989.373392476853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45989.373392476853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45989.373392476853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45989.373392476853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45989.373392476853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45989.373392476853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45989.373392476853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45989.373392476853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45989.373392476853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45989.373392476853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45989.373392476853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45989.373392476853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45989.373392476853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45989.373392476853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45989.373392476853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45989.373392476853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45989.373392476853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45989.373392476853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45989.373392476853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45989.373392476853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45989.373392476853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45989.373392476853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45989.373392476853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45989.373392476853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45989.373392476853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45989.373392476853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45989.373392476853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45989.373392476853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45989.373392476853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45989.373392476853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45989.373392476853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45989.373392476853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45989.373392476853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45989.373392476853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45989.373392476853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45989.373392476853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45989.373392476853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45989.373392476853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45989.373392476853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45989.373392476853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45989.373392476853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45989.373392476853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45989.373392476853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45989.373392476853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45989.373392476853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45989.373392476853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45989.373392476853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45989.373392476853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45989.373392476853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45989.373392476853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45989.373392476853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45989.373392476853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45989.373392476853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45989.373392476853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45989.373392476853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45989.373392476853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45989.373392476853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45989.373392476853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45989.373392476853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45989.373392476853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45989.373392476853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45989.373392476853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45989.373392476853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45989.373392476853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45989.373392476853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45989.373392476853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45989.373392476853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45989.373392476853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45989.373392476853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45989.373392476853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45989.373392476853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45989.373392476853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45989.373392476853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45989.373392476853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45989.373392476853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45989.373392476853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45989.373392476853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45989.373392476853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45989.373392476853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45989.373392476853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45989.373392476853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45989.373392476853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45989.373392476853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45989.373392476853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45989.373392476853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45989.373392476853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45989.373392476853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45989.373392476853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45989.373392476853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45989.373392476853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45989.373392476853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45989.373392476853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45989.373392476853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45989.373392476853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45989.373392476853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45989.373392476853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45989.373392476853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45989.373392476853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45989.373392476853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45989.373392476853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45989.373392476853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45989.373392476853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45989.373392476853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45989.373392476853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45989.373392476853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45989.373392476853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45989.373392476853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45989.373392476853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45989.373392476853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45989.373392476853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45989.373392476853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45989.373392476853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45989.373392476853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45989.373392476853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45989.373392476853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45989.373392476853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45989.373392476853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45989.373392476853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45989.373392476853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45989.373392476853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45989.373392476853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45989.373392476853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45989.373392476853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45989.373392476853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45989.373392476853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45989.373392476853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45989.373392476853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45989.373392476853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45989.373392476853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45989.373392476853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45989.373392476853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45989.373392476853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45989.373392476853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45989.373392476853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45989.373392476853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45989.373392476853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45989.373392476853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45989.373392476853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45989.373392476853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45989.373392476853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45989.373392476853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45989.373392476853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45989.373392476853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45989.373392476853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45989.373392476853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45989.373392476853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45989.373392476853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45989.373392476853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45989.373392476853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45989.373392476853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45989.373392476853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45989.373392476853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45989.373392476853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45989.373392476853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45989.373392476853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45989.373392476853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45989.373392476853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45989.373392476853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45989.373392476853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45989.373392476853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45989.373392476853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45989.373392476853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45989.373392476853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45989.373392476853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45989.373392476853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45989.373392476853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45989.373392476853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45989.373392476853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45989.373392476853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45989.373392476853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45989.373392476853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45989.373392476853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45989.373392476853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45989.373392476853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45989.373392476853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45989.373392476853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45989.373392476853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45989.373392476853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45989.373392476853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45989.373392476853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45989.373392476853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45989.373392476853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45989.373392476853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45989.373392476853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45989.373392476853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45989.373392476853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45989.373392476853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45989.373392476853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45989.373392476853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45989.373392476853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45989.373392476853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45989.373392476853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45989.373392476853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45989.373392476853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45989.373392476853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45989.373392476853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45989.373392476853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45989.373392476853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45989.373392476853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45989.373392476853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45989.373392476853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45989.373392476853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45989.373392476853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45989.373392476853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45989.373392476853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45989.373392476853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45989.373392476853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45989.373392476853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45989.373392476853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45989.373392476853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45989.373392476853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45989.373392476853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45989.373392476853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45989.373392476853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45989.373392476853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45989.373392476853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45989.373392476853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45989.373392476853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45989.373392476853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45989.373392476853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45989.373392476853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45989.373392476853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45989.373392476853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45989.373392476853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45989.373392476853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45989.373392476853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45989.373392476853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45989.373392476853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45989.373392476853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45989.373392476853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45989.373392476853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45989.373392476853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45989.373392476853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45989.373392476853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45989.373392476853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45989.373392476853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45989.373392476853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45989.373392476853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45989.373392476853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45989.373392476853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45989.373392476853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45989.373392476853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45989.373392476853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45989.373392476853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45989.373392476853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45989.373392476853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45989.373392476853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45989.373392476853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45989.373392476853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45989.373392476853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45989.373392476853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45989.373392476853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45989.373392476853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45989.373392476853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45989.373392476853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45989.373392476853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45989.373392476853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45989.373392476853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45989.373392476853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45989.373392476853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45989.373392476853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45989.373392476853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45989.373392476853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45989.373392476853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45989.373392476853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45989.373392476853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45989.373392476853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45989.373392476853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45989.373392476853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45989.373392476853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45989.373392476853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45989.373392476853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45989.373392476853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45989.373392476853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45989.373392476853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45989.373392476853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45989.373392476853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45989.373392476853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45989.373392476853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45989.373392476853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45989.373392476853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45989.373392476853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45989.373392476853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45989.373392476853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45989.373392476853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45989.373392476853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45989.373392476853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45989.373392476853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45989.373392476853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45989.373392476853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45989.373392476853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45989.373392476853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45989.373392476853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45989.373392476853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45989.373392476853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45989.373392476853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45989.373392476853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45989.373392476853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45989.373392476853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45989.373392476853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45989.373392476853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45989.373392476853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45989.373392476853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45989.373392476853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45989.373392476853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45989.373392476853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45989.373392476853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45989.373392476853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45989.373392476853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45989.373392476853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45989.373392476853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45989.373392476853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45989.373392476853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45989.373392476853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45989.373392476853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45989.373392476853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45989.373392476853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45989.373392476853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45989.373392476853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45989.373392476853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45989.373392476853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45989.373392476853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45989.373392476853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45989.373392476853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45989.373392476853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45989.373392476853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45989.373392476853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45989.373392476853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45989.373392476853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45989.373392476853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45989.373392476853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45989.373392476853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45989.373392476853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45989.373392476853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45989.373392476853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45989.373392476853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45989.373392476853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45989.373392476853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45989.373392476853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45989.373392476853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45989.373392476853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45989.373392476853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45989.373392476853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45989.373392476853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45989.373392476853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45989.373392476853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45989.373392476853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45989.373392476853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45989.373392476853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45989.373392476853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45989.373392476853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45989.373392476853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45989.373392476853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45989.373392476853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45989.373392476853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45989.373392476853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45989.373392476853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45989.373392476853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45989.373392476853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45989.373392476853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45989.373392476853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45989.373392476853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45989.373392476853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45989.373392476853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45989.373392476853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45989.373392476853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45989.373392476853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45989.373392476853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45989.373392476853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45989.373392476853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45989.373392476853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45989.373392476853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45989.373392476853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45989.373392476853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45989.373392476853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45989.373392476853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45989.373392476853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45989.373392476853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45989.373392476853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45989.373392476853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45989.373392476853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45989.373392476853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45989.373392476853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45989.373392476853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45989.373392476853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45989.373392476853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45989.373392476853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45989.373392476853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45989.373392476853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45989.373392476853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45989.373392476853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45989.373392476853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45989.373392476853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45989.373392476853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45989.373392476853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45989.373392476853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45989.373392476853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45989.373392476853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45989.373392476853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45989.373392476853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45989.373392476853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45989.373392476853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45989.373392476853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45989.373392476853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45989.373392476853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45989.373392476853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45989.373392476853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45989.373392476853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45989.373392476853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45989.373392476853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45989.373392476853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45989.373392476853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45989.373392476853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45989.373392476853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45989.373392476853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45989.373392476853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45989.373392476853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45989.373392476853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45989.373392476853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45989.373392476853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45989.373392476853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45989.373392476853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45989.373392476853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45989.373392476853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45989.373392476853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45989.373392476853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45989.373392476853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45989.373392476853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45989.373392476853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45989.373392476853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45989.373392476853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45989.373392476853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45989.373392476853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45989.373392476853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45989.373392476853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45989.373392476853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45989.373392476853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45989.373392476853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45989.373392476853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45989.373392476853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45989.373392476853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45989.373392476853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45989.373392476853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45989.373392476853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45989.373392476853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45989.373392476853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45989.373392476853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45989.373392476853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45989.373392476853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45989.373392476853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45989.373392476853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45989.373392476853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45989.373392476853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45989.373392476853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45989.373392476853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45989.373392476853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45989.373392476853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45989.373392476853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45989.373392476853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45989.373392476853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45989.373392476853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45989.373392476853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45989.373392476853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45989.373392476853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45989.373392476853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45989.373392476853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45989.373392476853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45989.373392476853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45989.373392476853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45989.373392476853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45989.373392476853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45989.373392476853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45989.373392476853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45989.373392476853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45989.373392476853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45989.373392476853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45989.373392476853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45989.373392476853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45989.373392476853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45989.373392476853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45989.373392476853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45989.373392476853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45989.373392476853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45989.373392476853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45989.373392476853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45989.373392476853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45989.373392476853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45989.373392476853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45989.373392476853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45989.373392476853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45989.373392476853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45989.373392476853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45989.373392476853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45989.373392476853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45989.373392476853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45989.373392476853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45989.373392476853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45989.373392476853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45989.373392476853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45989.373392476853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45989.373392476853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45989.373392476853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45989.373392476853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45989.373392476853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45989.373392476853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45989.373392476853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45989.373392476853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45989.373392476853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45989.373392476853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45989.373392476853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45989.373392476853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45989.373392476853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45989.373392476853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45989.373392476853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45989.373392476853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45989.373392476853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45989.373392476853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45989.373392476853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45989.373392476853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45989.373392476853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45989.373392476853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45989.373392476853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45989.373392476853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45989.373392476853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45989.373392476853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45989.373392476853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45989.373392476853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45989.373392476853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45989.373392476853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45989.373392476853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45989.373392476853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45989.373392476853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45989.373392476853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45989.373392476853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45989.373392476853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45989.373392476853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45989.373392476853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45989.373392476853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45989.373392476853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45989.373392476853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45989.373392476853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45989.373392476853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45989.373392476853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45989.373392476853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45989.373392476853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45989.373392476853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45989.373392476853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45989.373392476853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45989.373392476853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45989.373392476853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45989.373392476853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45989.373392476853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45989.373392476853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45989.373392476853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45989.373392476853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45989.373392476853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45989.373392476853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45989.373392476853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45989.373392476853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45989.373392476853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45989.373392476853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45989.373392476853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45989.373392476853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45989.373392476853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45989.373392476853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45989.373392476853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45989.373392476853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45989.373392476853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45989.373392476853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45989.373392476853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45989.373392476853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45989.373392476853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45989.373392476853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45989.373392476853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45989.373392476853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45989.373392476853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45989.373392476853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45989.373392476853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45989.373392476853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45989.373392476853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45989.373392476853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45989.373392476853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45989.373392476853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45989.373392476853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45989.373392476853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45989.373392476853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45989.373392476853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45989.373392476853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45989.373392476853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45989.373392476853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45989.373392476853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45989.373392476853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45989.373392476853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45989.373392476853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45989.373392476853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45989.373392476853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45989.373392476853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45989.373392476853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45989.373392476853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45989.373392476853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45989.373392476853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45989.373392476853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45989.373392476853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45989.373392476853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45989.373392476853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45989.373392476853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45989.373392476853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45989.373392476853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45989.373392476853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45989.373392476853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45989.373392476853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45989.373392476853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45989.373392476853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45989.373392476853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45989.373392476853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45989.373392476853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45989.373392476853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45989.373392476853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45989.373392476853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45989.373392476853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45989.373392476853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45989.373392476853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45989.373392476853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45989.373392476853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45989.373392476853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45989.373392476853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45989.373392476853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45989.373392476853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45989.373392476853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45989.373392476853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45989.373392476853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45989.373392476853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45989.373392476853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45989.373392476853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45989.373392476853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45989.373392476853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45989.373392476853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45989.373392476853</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45989.373392476853</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45989.373392476853</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45989.373392476853</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45989.373392476853</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45989.373392476853</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45989.373392476853</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45989.373392476853</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45989.373392476853</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45989.373392476853</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45989.373392476853</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8"/>
  <sheetViews>
    <sheetView workbookViewId="0">
      <selection activeCell="C8" sqref="C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39115</v>
      </c>
      <c r="B2" s="88" t="str">
        <f>IFERROR(VLOOKUP(D2,DB!A:K,11,0),"")</f>
        <v>R4</v>
      </c>
      <c r="C2" s="90">
        <v>1</v>
      </c>
      <c r="D2" s="88" t="s">
        <v>35092</v>
      </c>
      <c r="E2" s="91" t="s">
        <v>39021</v>
      </c>
      <c r="F2" s="92">
        <v>45703.480717592596</v>
      </c>
      <c r="G2" s="93">
        <f ca="1">IFERROR(NOW()-F2,"")</f>
        <v>285.89267488425685</v>
      </c>
      <c r="H2" s="92">
        <v>45703.474768518521</v>
      </c>
      <c r="I2" s="92" t="str">
        <f>IFERROR(VLOOKUP(D2,DB!A:F,6,0),"")</f>
        <v>SCECO</v>
      </c>
      <c r="J2" s="92" t="str">
        <f>IFERROR(VLOOKUP(D2,DB!A:G,7,0),"")</f>
        <v>Dead</v>
      </c>
      <c r="K2" s="94" t="s">
        <v>39116</v>
      </c>
      <c r="L2" s="88" t="str">
        <f>IFERROR(VLOOKUP(D2,DB!A:I,9,0),"")</f>
        <v>Latis</v>
      </c>
    </row>
    <row r="3" spans="1:16" ht="15" customHeight="1">
      <c r="A3" s="110" t="s">
        <v>39117</v>
      </c>
      <c r="B3" s="88" t="str">
        <f>IFERROR(VLOOKUP(D3,DB!A:K,11,0),"")</f>
        <v>R4</v>
      </c>
      <c r="C3" s="90">
        <v>1</v>
      </c>
      <c r="D3" s="88" t="s">
        <v>39118</v>
      </c>
      <c r="E3" s="91" t="s">
        <v>39021</v>
      </c>
      <c r="F3" s="92"/>
      <c r="G3" s="93">
        <f t="shared" ref="G3:G6" ca="1" si="0">IFERROR(NOW()-F3,"")</f>
        <v>45989.373392476853</v>
      </c>
      <c r="H3" s="92">
        <v>45989.330555555556</v>
      </c>
      <c r="I3" s="110" t="str">
        <f>IFERROR(VLOOKUP(D3,DB!A:F,6,0),"")</f>
        <v>SCECO</v>
      </c>
      <c r="J3" s="110" t="str">
        <f>IFERROR(VLOOKUP(D3,DB!A:G,7,0),"")</f>
        <v>Dead</v>
      </c>
      <c r="K3" s="94" t="s">
        <v>39119</v>
      </c>
      <c r="L3" s="88" t="str">
        <f>IFERROR(VLOOKUP(D3,DB!A:I,9,0),"")</f>
        <v>Latis</v>
      </c>
    </row>
    <row r="4" spans="1:16" ht="15" customHeight="1">
      <c r="A4" s="110"/>
      <c r="B4" s="88" t="str">
        <f>IFERROR(VLOOKUP(D4,DB!A:K,11,0),"")</f>
        <v/>
      </c>
      <c r="C4" s="90"/>
      <c r="D4" s="88"/>
      <c r="E4" s="91"/>
      <c r="F4" s="92"/>
      <c r="G4" s="93">
        <f t="shared" ca="1" si="0"/>
        <v>45989.373392476853</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0"/>
        <v>45989.373392476853</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0"/>
        <v>45989.373392476853</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ref="G7:G70" ca="1" si="1">IFERROR(NOW()-F7,"")</f>
        <v>45989.373392476853</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45989.373392476853</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45989.373392476853</v>
      </c>
      <c r="H9" s="92"/>
      <c r="I9" s="110" t="str">
        <f>IFERROR(VLOOKUP(D9,DB!A:F,6,0),"")</f>
        <v/>
      </c>
      <c r="J9" s="110" t="str">
        <f>IFERROR(VLOOKUP(D9,DB!A:G,7,0),"")</f>
        <v/>
      </c>
      <c r="K9" s="94"/>
      <c r="L9" s="88" t="str">
        <f>IFERROR(VLOOKUP(D9,DB!A:I,9,0),"")</f>
        <v/>
      </c>
    </row>
    <row r="10" spans="1:16" ht="15" customHeight="1">
      <c r="A10" s="110"/>
      <c r="B10" s="88" t="str">
        <f>IFERROR(VLOOKUP(D10,DB!A:K,11,0),"")</f>
        <v/>
      </c>
      <c r="C10" s="90"/>
      <c r="D10" s="88"/>
      <c r="E10" s="91"/>
      <c r="F10" s="92"/>
      <c r="G10" s="93">
        <f t="shared" ca="1" si="1"/>
        <v>45989.373392476853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45989.373392476853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45989.373392476853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45989.373392476853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45989.373392476853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45989.373392476853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45989.373392476853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45989.373392476853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45989.373392476853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45989.373392476853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45989.373392476853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45989.373392476853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45989.373392476853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45989.373392476853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45989.373392476853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45989.373392476853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45989.373392476853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45989.373392476853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45989.373392476853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45989.373392476853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45989.373392476853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45989.373392476853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45989.373392476853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45989.373392476853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45989.373392476853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45989.373392476853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45989.373392476853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45989.373392476853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45989.373392476853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45989.373392476853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45989.373392476853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45989.373392476853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45989.373392476853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45989.373392476853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45989.373392476853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45989.373392476853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45989.373392476853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45989.373392476853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45989.373392476853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45989.373392476853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45989.373392476853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45989.373392476853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45989.373392476853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45989.373392476853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45989.373392476853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45989.373392476853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45989.373392476853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45989.373392476853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45989.373392476853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45989.373392476853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45989.373392476853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45989.373392476853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45989.373392476853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45989.373392476853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45989.373392476853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45989.373392476853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45989.373392476853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45989.373392476853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45989.373392476853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45989.373392476853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45989.373392476853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ref="G71:G134" ca="1" si="2">IFERROR(NOW()-F71,"")</f>
        <v>45989.373392476853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45989.373392476853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45989.373392476853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45989.373392476853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45989.373392476853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45989.373392476853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45989.373392476853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45989.373392476853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45989.373392476853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45989.373392476853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45989.373392476853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45989.373392476853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45989.373392476853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45989.373392476853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45989.373392476853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45989.373392476853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45989.373392476853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45989.373392476853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45989.373392476853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45989.373392476853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45989.373392476853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45989.373392476853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45989.373392476853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45989.373392476853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45989.373392476853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45989.373392476853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45989.373392476853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45989.373392476853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45989.373392476853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45989.373392476853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45989.373392476853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45989.373392476853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45989.373392476853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45989.373392476853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45989.373392476853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45989.373392476853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45989.373392476853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45989.373392476853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45989.373392476853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45989.373392476853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45989.373392476853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45989.373392476853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45989.373392476853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45989.373392476853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45989.373392476853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45989.373392476853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45989.373392476853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45989.373392476853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45989.373392476853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45989.373392476853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45989.373392476853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45989.373392476853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45989.373392476853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45989.373392476853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45989.373392476853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45989.373392476853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45989.373392476853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45989.373392476853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45989.373392476853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45989.373392476853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45989.373392476853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45989.373392476853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45989.373392476853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45989.373392476853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ref="G135:G198" ca="1" si="3">IFERROR(NOW()-F135,"")</f>
        <v>45989.373392476853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45989.373392476853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45989.373392476853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45989.373392476853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45989.373392476853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45989.373392476853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45989.373392476853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45989.373392476853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45989.373392476853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45989.373392476853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45989.373392476853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45989.373392476853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45989.373392476853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45989.373392476853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45989.373392476853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45989.373392476853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45989.373392476853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45989.373392476853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45989.373392476853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45989.373392476853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45989.373392476853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45989.373392476853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45989.373392476853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45989.373392476853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45989.373392476853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45989.373392476853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45989.373392476853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45989.373392476853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45989.373392476853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45989.373392476853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45989.373392476853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45989.373392476853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45989.373392476853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45989.373392476853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45989.373392476853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45989.373392476853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45989.373392476853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45989.373392476853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45989.373392476853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45989.373392476853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45989.373392476853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45989.373392476853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45989.373392476853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45989.373392476853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45989.373392476853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45989.373392476853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45989.373392476853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45989.373392476853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45989.373392476853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45989.373392476853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45989.373392476853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45989.373392476853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45989.373392476853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45989.373392476853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45989.373392476853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45989.373392476853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45989.373392476853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45989.373392476853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45989.373392476853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45989.373392476853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45989.373392476853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45989.373392476853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45989.373392476853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45989.373392476853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ref="G199:G262" ca="1" si="4">IFERROR(NOW()-F199,"")</f>
        <v>45989.373392476853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45989.373392476853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45989.373392476853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45989.373392476853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45989.373392476853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45989.373392476853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45989.373392476853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45989.373392476853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45989.373392476853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45989.373392476853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45989.373392476853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45989.373392476853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45989.373392476853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45989.373392476853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45989.373392476853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45989.373392476853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45989.373392476853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45989.373392476853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45989.373392476853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45989.373392476853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45989.373392476853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45989.373392476853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45989.373392476853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45989.373392476853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45989.373392476853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45989.373392476853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45989.373392476853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45989.373392476853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45989.373392476853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45989.373392476853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45989.373392476853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45989.373392476853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45989.373392476853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45989.373392476853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45989.373392476853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45989.373392476853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45989.373392476853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45989.373392476853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45989.373392476853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45989.373392476853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45989.373392476853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45989.373392476853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45989.373392476853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45989.373392476853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45989.373392476853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45989.373392476853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45989.373392476853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45989.373392476853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45989.373392476853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45989.373392476853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45989.373392476853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45989.373392476853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45989.373392476853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45989.373392476853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45989.373392476853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45989.373392476853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45989.373392476853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45989.373392476853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45989.373392476853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45989.373392476853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45989.373392476853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45989.373392476853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45989.373392476853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45989.373392476853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ref="G263:G308" ca="1" si="5">IFERROR(NOW()-F263,"")</f>
        <v>45989.373392476853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5"/>
        <v>45989.373392476853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5"/>
        <v>45989.373392476853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45989.373392476853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45989.373392476853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45989.373392476853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45989.373392476853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45989.373392476853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45989.373392476853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45989.373392476853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45989.373392476853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45989.373392476853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45989.373392476853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45989.373392476853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45989.373392476853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45989.373392476853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45989.373392476853</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45989.373392476853</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45989.373392476853</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45989.373392476853</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45989.373392476853</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45989.373392476853</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45989.373392476853</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45989.373392476853</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45989.373392476853</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45989.373392476853</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45989.373392476853</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45989.373392476853</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45989.373392476853</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45989.373392476853</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45989.373392476853</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45989.373392476853</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45989.373392476853</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45989.373392476853</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45989.373392476853</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45989.373392476853</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45989.373392476853</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45989.373392476853</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45989.373392476853</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45989.373392476853</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45989.373392476853</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45989.373392476853</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45989.373392476853</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45989.373392476853</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45989.373392476853</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45989.373392476853</v>
      </c>
      <c r="H308" s="92"/>
      <c r="I308" s="110" t="str">
        <f>IFERROR(VLOOKUP(D308,DB!A:F,6,0),"")</f>
        <v/>
      </c>
      <c r="J308" s="110" t="str">
        <f>IFERROR(VLOOKUP(D308,DB!A:G,7,0),"")</f>
        <v/>
      </c>
      <c r="K308" s="94"/>
      <c r="L308" s="88" t="str">
        <f>IFERROR(VLOOKUP(D308,DB!A:I,9,0),"")</f>
        <v/>
      </c>
    </row>
  </sheetData>
  <dataValidations count="2">
    <dataValidation allowBlank="1" showInputMessage="1" showErrorMessage="1" sqref="E1" xr:uid="{A4F81451-56CC-4543-9497-104C4E44EE4B}"/>
    <dataValidation type="list" allowBlank="1" showInputMessage="1" showErrorMessage="1" sqref="E2:E30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tabSelected="1" workbookViewId="0">
      <selection activeCell="D12" sqref="D12"/>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39120</v>
      </c>
      <c r="B2" s="37" t="str">
        <f>IFERROR(VLOOKUP(D2,DB!A:K,11,0),"")</f>
        <v>R5</v>
      </c>
      <c r="C2" s="37">
        <v>3</v>
      </c>
      <c r="D2" s="103" t="s">
        <v>36011</v>
      </c>
      <c r="E2" s="37" t="s">
        <v>39021</v>
      </c>
      <c r="F2" s="38">
        <v>45891.832060185188</v>
      </c>
      <c r="G2" s="105">
        <f ca="1">IFERROR(NOW()-F2,"")</f>
        <v>97.54133229166473</v>
      </c>
      <c r="H2" s="38">
        <v>45891.790393518517</v>
      </c>
      <c r="I2" s="37" t="str">
        <f>IFERROR(VLOOKUP(D2,DB!A:F,6,0),"")</f>
        <v>Generator-SG</v>
      </c>
      <c r="J2" s="37" t="str">
        <f>IFERROR(VLOOKUP(D2,DB!A:G,7,0),"")</f>
        <v>Vandalized</v>
      </c>
      <c r="K2" s="37" t="s">
        <v>39121</v>
      </c>
      <c r="L2" s="37" t="str">
        <f>IFERROR(VLOOKUP(D2,DB!A:I,9,0),"")</f>
        <v>Latis</v>
      </c>
      <c r="M2" s="102"/>
    </row>
    <row r="3" spans="1:13" s="39" customFormat="1" ht="30.75">
      <c r="A3" s="37" t="s">
        <v>39122</v>
      </c>
      <c r="B3" s="37" t="str">
        <f>IFERROR(VLOOKUP(D3,DB!A:K,11,0),"")</f>
        <v>R5</v>
      </c>
      <c r="C3" s="37">
        <v>1</v>
      </c>
      <c r="D3" s="37" t="s">
        <v>33268</v>
      </c>
      <c r="E3" s="37" t="s">
        <v>39100</v>
      </c>
      <c r="F3" s="38">
        <v>45926.188877314817</v>
      </c>
      <c r="G3" s="105">
        <f t="shared" ref="G3" ca="1" si="0">IFERROR(NOW()-F3,"")</f>
        <v>63.184515162036405</v>
      </c>
      <c r="H3" s="38">
        <v>45926.158159722225</v>
      </c>
      <c r="I3" s="37" t="str">
        <f>IFERROR(VLOOKUP(D3,DB!A:F,6,0),"")</f>
        <v>SCECO</v>
      </c>
      <c r="J3" s="37" t="str">
        <f>IFERROR(VLOOKUP(D3,DB!A:G,7,0),"")</f>
        <v>Good</v>
      </c>
      <c r="K3" s="37" t="s">
        <v>39123</v>
      </c>
      <c r="L3" s="37" t="str">
        <f>IFERROR(VLOOKUP(D3,DB!A:I,9,0),"")</f>
        <v>Latis</v>
      </c>
      <c r="M3" s="102"/>
    </row>
    <row r="4" spans="1:13" s="39" customFormat="1" ht="48" customHeight="1">
      <c r="A4" s="106" t="s">
        <v>39124</v>
      </c>
      <c r="B4" s="106" t="str">
        <f>IFERROR(VLOOKUP(D4,DB!A:K,11,0),"")</f>
        <v>R5</v>
      </c>
      <c r="C4" s="106">
        <v>1</v>
      </c>
      <c r="D4" s="106" t="s">
        <v>34758</v>
      </c>
      <c r="E4" s="106" t="s">
        <v>39100</v>
      </c>
      <c r="F4" s="107">
        <v>45948.661111111112</v>
      </c>
      <c r="G4" s="108">
        <f t="shared" ref="G4" ca="1" si="1">IFERROR(NOW()-F4,"")</f>
        <v>40.712281365740637</v>
      </c>
      <c r="H4" s="107">
        <v>45948.661111111112</v>
      </c>
      <c r="I4" s="106" t="str">
        <f>IFERROR(VLOOKUP(D4,DB!A:F,6,0),"")</f>
        <v>SCECO</v>
      </c>
      <c r="J4" s="106" t="str">
        <f>IFERROR(VLOOKUP(D4,DB!A:G,7,0),"")</f>
        <v>Dead</v>
      </c>
      <c r="K4" s="106" t="s">
        <v>39125</v>
      </c>
      <c r="L4" s="106" t="str">
        <f>IFERROR(VLOOKUP(D4,DB!A:I,9,0),"")</f>
        <v>Latis</v>
      </c>
    </row>
    <row r="5" spans="1:13" s="39" customFormat="1" ht="30.75">
      <c r="A5" s="106" t="s">
        <v>39126</v>
      </c>
      <c r="B5" s="106" t="str">
        <f>IFERROR(VLOOKUP(D5,DB!A:K,11,0),"")</f>
        <v>R5</v>
      </c>
      <c r="C5" s="106">
        <v>1</v>
      </c>
      <c r="D5" s="106" t="s">
        <v>36518</v>
      </c>
      <c r="E5" s="106" t="s">
        <v>39021</v>
      </c>
      <c r="F5" s="107">
        <v>45981.373298611114</v>
      </c>
      <c r="G5" s="108">
        <f ca="1">IFERROR(NOW()-F5,"")</f>
        <v>8.0000938657394727</v>
      </c>
      <c r="H5" s="146">
        <v>45981.360798611109</v>
      </c>
      <c r="I5" s="106" t="str">
        <f>IFERROR(VLOOKUP(D5,DB!A:F,6,0),"")</f>
        <v>SCECO</v>
      </c>
      <c r="J5" s="106" t="str">
        <f>IFERROR(VLOOKUP(D5,DB!A:G,7,0),"")</f>
        <v>Dead</v>
      </c>
      <c r="K5" s="106" t="s">
        <v>39127</v>
      </c>
      <c r="L5" s="106" t="str">
        <f>IFERROR(VLOOKUP(D5,DB!A:I,9,0),"")</f>
        <v>Latis</v>
      </c>
    </row>
    <row r="6" spans="1:13">
      <c r="A6" s="37"/>
      <c r="B6" s="37" t="str">
        <f>IFERROR(VLOOKUP(D6,DB!A:K,11,0),"")</f>
        <v/>
      </c>
      <c r="C6" s="37"/>
      <c r="D6" s="148"/>
      <c r="E6" s="37"/>
      <c r="F6" s="38"/>
      <c r="G6" s="143">
        <f t="shared" ref="G6:G15" ca="1" si="2">IFERROR(NOW()-F6,"")</f>
        <v>45989.373392476853</v>
      </c>
      <c r="H6" s="38"/>
      <c r="I6" s="37" t="str">
        <f>IFERROR(VLOOKUP(D6,DB!A:F,6,0),"")</f>
        <v/>
      </c>
      <c r="J6" s="37" t="str">
        <f>IFERROR(VLOOKUP(D6,DB!A:G,7,0),"")</f>
        <v/>
      </c>
      <c r="K6" s="37"/>
      <c r="L6" s="37" t="str">
        <f>IFERROR(VLOOKUP(D6,DB!A:I,9,0),"")</f>
        <v/>
      </c>
    </row>
    <row r="7" spans="1:13" ht="15.75">
      <c r="A7" s="37"/>
      <c r="B7" s="37" t="str">
        <f>IFERROR(VLOOKUP(D7,DB!A:K,11,0),"")</f>
        <v/>
      </c>
      <c r="C7" s="37"/>
      <c r="D7" s="150"/>
      <c r="E7" s="37"/>
      <c r="F7" s="38"/>
      <c r="G7" s="143">
        <f t="shared" ca="1" si="2"/>
        <v>45989.373392476853</v>
      </c>
      <c r="H7" s="38"/>
      <c r="I7" s="37" t="str">
        <f>IFERROR(VLOOKUP(D7,DB!A:F,6,0),"")</f>
        <v/>
      </c>
      <c r="J7" s="37" t="str">
        <f>IFERROR(VLOOKUP(D7,DB!A:G,7,0),"")</f>
        <v/>
      </c>
      <c r="K7" s="37"/>
      <c r="L7" s="37" t="str">
        <f>IFERROR(VLOOKUP(D7,DB!A:I,9,0),"")</f>
        <v/>
      </c>
    </row>
    <row r="8" spans="1:13">
      <c r="A8" s="37"/>
      <c r="B8" s="37" t="str">
        <f>IFERROR(VLOOKUP(D8,DB!A:K,11,0),"")</f>
        <v/>
      </c>
      <c r="C8" s="37"/>
      <c r="D8"/>
      <c r="E8" s="37"/>
      <c r="F8" s="38"/>
      <c r="G8" s="143">
        <f t="shared" ca="1" si="2"/>
        <v>45989.373392476853</v>
      </c>
      <c r="H8" s="38"/>
      <c r="I8" s="37" t="str">
        <f>IFERROR(VLOOKUP(D8,DB!A:F,6,0),"")</f>
        <v/>
      </c>
      <c r="J8" s="37" t="str">
        <f>IFERROR(VLOOKUP(D8,DB!A:G,7,0),"")</f>
        <v/>
      </c>
      <c r="K8" s="37"/>
      <c r="L8" s="37" t="str">
        <f>IFERROR(VLOOKUP(D8,DB!A:I,9,0),"")</f>
        <v/>
      </c>
    </row>
    <row r="9" spans="1:13">
      <c r="A9" s="37"/>
      <c r="B9" s="37" t="str">
        <f>IFERROR(VLOOKUP(D9,DB!A:K,11,0),"")</f>
        <v/>
      </c>
      <c r="C9" s="37"/>
      <c r="D9" s="149"/>
      <c r="E9" s="37"/>
      <c r="F9" s="38"/>
      <c r="G9" s="143">
        <f t="shared" ca="1" si="2"/>
        <v>45989.373392476853</v>
      </c>
      <c r="H9" s="38"/>
      <c r="I9" s="37" t="str">
        <f>IFERROR(VLOOKUP(D9,DB!A:F,6,0),"")</f>
        <v/>
      </c>
      <c r="J9" s="37" t="str">
        <f>IFERROR(VLOOKUP(D9,DB!A:G,7,0),"")</f>
        <v/>
      </c>
      <c r="K9" s="37"/>
      <c r="L9" s="37" t="str">
        <f>IFERROR(VLOOKUP(D9,DB!A:I,9,0),"")</f>
        <v/>
      </c>
    </row>
    <row r="10" spans="1:13">
      <c r="A10" s="37"/>
      <c r="B10" s="37" t="str">
        <f>IFERROR(VLOOKUP(D10,DB!A:K,11,0),"")</f>
        <v/>
      </c>
      <c r="C10" s="37"/>
      <c r="D10" s="151"/>
      <c r="E10" s="37"/>
      <c r="F10" s="38"/>
      <c r="G10" s="143">
        <f t="shared" ca="1" si="2"/>
        <v>45989.373392476853</v>
      </c>
      <c r="H10" s="38"/>
      <c r="I10" s="37" t="str">
        <f>IFERROR(VLOOKUP(D10,DB!A:F,6,0),"")</f>
        <v/>
      </c>
      <c r="J10" s="37" t="str">
        <f>IFERROR(VLOOKUP(D10,DB!A:G,7,0),"")</f>
        <v/>
      </c>
      <c r="K10" s="37"/>
      <c r="L10" s="37" t="str">
        <f>IFERROR(VLOOKUP(D10,DB!A:I,9,0),"")</f>
        <v/>
      </c>
    </row>
    <row r="11" spans="1:13">
      <c r="A11" s="37"/>
      <c r="B11" s="37" t="str">
        <f>IFERROR(VLOOKUP(D11,DB!A:K,11,0),"")</f>
        <v/>
      </c>
      <c r="C11" s="37"/>
      <c r="D11" s="149"/>
      <c r="E11" s="37"/>
      <c r="F11" s="38"/>
      <c r="G11" s="143">
        <f t="shared" ca="1" si="2"/>
        <v>45989.373392476853</v>
      </c>
      <c r="H11" s="38"/>
      <c r="I11" s="37" t="str">
        <f>IFERROR(VLOOKUP(D11,DB!A:F,6,0),"")</f>
        <v/>
      </c>
      <c r="J11" s="37" t="str">
        <f>IFERROR(VLOOKUP(D11,DB!A:G,7,0),"")</f>
        <v/>
      </c>
      <c r="K11" s="37"/>
      <c r="L11" s="37" t="str">
        <f>IFERROR(VLOOKUP(D11,DB!A:I,9,0),"")</f>
        <v/>
      </c>
    </row>
    <row r="12" spans="1:13">
      <c r="A12" s="37"/>
      <c r="B12" s="37" t="str">
        <f>IFERROR(VLOOKUP(D12,DB!A:K,11,0),"")</f>
        <v/>
      </c>
      <c r="C12" s="37"/>
      <c r="D12" s="149"/>
      <c r="E12" s="37"/>
      <c r="F12" s="38"/>
      <c r="G12" s="143">
        <f t="shared" ca="1" si="2"/>
        <v>45989.373392476853</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43">
        <f t="shared" ca="1" si="2"/>
        <v>45989.373392476853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3">
        <f t="shared" ca="1" si="2"/>
        <v>45989.373392476853</v>
      </c>
      <c r="H14" s="38"/>
      <c r="I14" s="37" t="str">
        <f>IFERROR(VLOOKUP(D14,DB!A:F,6,0),"")</f>
        <v/>
      </c>
      <c r="J14" s="37" t="str">
        <f>IFERROR(VLOOKUP(D14,DB!A:G,7,0),"")</f>
        <v/>
      </c>
      <c r="K14" s="37"/>
      <c r="L14" s="37" t="str">
        <f>IFERROR(VLOOKUP(D14,DB!A:I,9,0),"")</f>
        <v/>
      </c>
    </row>
    <row r="15" spans="1:13">
      <c r="A15" s="37"/>
      <c r="B15" s="37" t="str">
        <f>IFERROR(VLOOKUP(D15,DB!A:K,11,0),"")</f>
        <v/>
      </c>
      <c r="C15" s="37"/>
      <c r="D15" s="103"/>
      <c r="E15" s="37"/>
      <c r="F15" s="38"/>
      <c r="G15" s="143">
        <f t="shared" ca="1" si="2"/>
        <v>45989.373392476853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ca="1">IFERROR(NOW()-F16,"")</f>
        <v>45989.373392476853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ca="1">IFERROR(NOW()-F17,"")</f>
        <v>45989.373392476853</v>
      </c>
      <c r="H17" s="38"/>
      <c r="I17" s="37" t="str">
        <f>IFERROR(VLOOKUP(D17,DB!A:F,6,0),"")</f>
        <v/>
      </c>
      <c r="J17" s="37" t="str">
        <f>IFERROR(VLOOKUP(D17,DB!A:G,7,0),"")</f>
        <v/>
      </c>
      <c r="K17" s="37"/>
      <c r="L17" s="37" t="str">
        <f>IFERROR(VLOOKUP(D17,DB!A:I,9,0),"")</f>
        <v/>
      </c>
    </row>
    <row r="18" spans="1:12">
      <c r="A18" s="37"/>
      <c r="B18" s="37" t="str">
        <f>IFERROR(VLOOKUP(D18,DB!A:K,11,0),"")</f>
        <v/>
      </c>
      <c r="C18" s="37"/>
      <c r="D18" s="103"/>
      <c r="E18" s="37"/>
      <c r="F18" s="38"/>
      <c r="G18" s="143">
        <f ca="1">IFERROR(NOW()-F18,"")</f>
        <v>45989.373392476853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45989.373392476853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45989.373392476853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45989.373392476853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45989.373392476853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45989.373392476853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45989.373392476853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45989.373392476853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45989.373392476853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45989.373392476853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45989.373392476853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45989.373392476853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45989.373392476853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45989.373392476853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45989.373392476853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45989.373392476853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45989.373392476853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45989.373392476853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45989.373392476853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45989.373392476853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45989.373392476853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45989.373392476853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45989.373392476853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45989.373392476853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45989.373392476853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45989.373392476853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45989.373392476853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45989.373392476853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45989.373392476853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45989.373392476853</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45989.373392476853</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ca="1">IFERROR(NOW()-F49,"")</f>
        <v>45989.373392476853</v>
      </c>
      <c r="H49" s="38"/>
      <c r="I49" s="37" t="str">
        <f>IFERROR(VLOOKUP(D49,DB!A:F,6,0),"")</f>
        <v/>
      </c>
      <c r="J49" s="37" t="str">
        <f>IFERROR(VLOOKUP(D49,DB!A:G,7,0),"")</f>
        <v/>
      </c>
      <c r="K49" s="37"/>
      <c r="L49" s="37" t="str">
        <f>IFERROR(VLOOKUP(D49,DB!A:I,9,0),"")</f>
        <v/>
      </c>
    </row>
    <row r="50" spans="1:12">
      <c r="A50" s="103"/>
      <c r="B50" s="103"/>
      <c r="C50" s="103"/>
      <c r="D50" s="103"/>
      <c r="E50" s="103"/>
      <c r="F50" s="146"/>
      <c r="G50" s="105"/>
      <c r="H50" s="146"/>
      <c r="I50" s="103"/>
      <c r="J50" s="103"/>
      <c r="K50" s="103"/>
      <c r="L50" s="103"/>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workbookViewId="0">
      <selection activeCell="D4" sqref="D4"/>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39128</v>
      </c>
      <c r="B2" s="123" t="str">
        <f>IFERROR(VLOOKUP(D2,DB!A:K,11,0),"")</f>
        <v>R6</v>
      </c>
      <c r="C2" s="124">
        <v>1</v>
      </c>
      <c r="D2" s="123" t="s">
        <v>34023</v>
      </c>
      <c r="E2" s="106" t="s">
        <v>39021</v>
      </c>
      <c r="F2" s="125"/>
      <c r="G2" s="72">
        <f ca="1">IFERROR(NOW()-F2,"-")</f>
        <v>45989.373392476853</v>
      </c>
      <c r="H2" s="125">
        <v>45989.321909722225</v>
      </c>
      <c r="I2" s="123" t="str">
        <f>IFERROR(VLOOKUP(D2,DB!A:F,6,0),"")</f>
        <v>SCECO</v>
      </c>
      <c r="J2" s="123" t="str">
        <f>IFERROR(VLOOKUP(D2,DB!A:G,7,0),"")</f>
        <v>Vandalized</v>
      </c>
      <c r="K2" s="126"/>
      <c r="L2" s="127" t="str">
        <f>IFERROR(VLOOKUP(D2,DB!A:I,9,0),"")</f>
        <v>Latis</v>
      </c>
    </row>
    <row r="3" spans="1:16382" ht="31.5" customHeight="1">
      <c r="A3" s="122"/>
      <c r="B3" s="123" t="str">
        <f>IFERROR(VLOOKUP(D3,DB!A:K,11,0),"")</f>
        <v/>
      </c>
      <c r="C3" s="124"/>
      <c r="D3" s="123"/>
      <c r="E3" s="106"/>
      <c r="F3" s="125"/>
      <c r="G3" s="72">
        <f t="shared" ref="G3:G7" ca="1" si="0">IFERROR(NOW()-F3,"-")</f>
        <v>45989.373392476853</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t="shared" ca="1" si="0"/>
        <v>45989.373392476853</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t="shared" ca="1" si="0"/>
        <v>45989.373392476853</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t="shared" ca="1" si="0"/>
        <v>45989.373392476853</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07"/>
      <c r="G7" s="72">
        <f t="shared" ca="1" si="0"/>
        <v>45989.373392476853</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45989.373392476853</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45989.373392476853</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45989.373392476853</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45989.373392476853</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45989.373392476853</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45989.373392476853</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45989.373392476853</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45989.373392476853</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45989.373392476853</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45989.373392476853</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45989.373392476853</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1"/>
      <c r="E19" s="106"/>
      <c r="F19" s="125"/>
      <c r="G19" s="72">
        <f ca="1">IFERROR(NOW()-F19,"-")</f>
        <v>45989.373392476853</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45989.373392476853</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45989.373392476853</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45989.373392476853</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45989.373392476853</v>
      </c>
      <c r="H23" s="125"/>
      <c r="I23" s="123" t="str">
        <f>IFERROR(VLOOKUP(D23,DB!A:F,6,0),"")</f>
        <v/>
      </c>
      <c r="J23" s="123" t="str">
        <f>IFERROR(VLOOKUP(D23,DB!A:G,7,0),"")</f>
        <v/>
      </c>
      <c r="K23" s="126"/>
      <c r="L23" s="127" t="str">
        <f>IFERROR(VLOOKUP(D23,DB!A:I,9,0),"")</f>
        <v/>
      </c>
    </row>
    <row r="24" spans="1:12" ht="31.5" customHeight="1">
      <c r="A24" s="122"/>
      <c r="B24" s="123" t="str">
        <f>IFERROR(VLOOKUP(D24,DB!A:K,11,0),"")</f>
        <v/>
      </c>
      <c r="C24" s="124"/>
      <c r="D24" s="123"/>
      <c r="E24" s="106"/>
      <c r="F24" s="125"/>
      <c r="G24" s="72">
        <f ca="1">IFERROR(NOW()-F24,"-")</f>
        <v>45989.373392476853</v>
      </c>
      <c r="H24" s="125"/>
      <c r="I24" s="123" t="str">
        <f>IFERROR(VLOOKUP(D24,DB!A:F,6,0),"")</f>
        <v/>
      </c>
      <c r="J24" s="123" t="str">
        <f>IFERROR(VLOOKUP(D24,DB!A:G,7,0),"")</f>
        <v/>
      </c>
      <c r="K24" s="126"/>
      <c r="L24" s="127"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2025-11-28T06:00:21Z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